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4240" windowHeight="12330" tabRatio="954" firstSheet="3" activeTab="2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ფორმა 15" sheetId="60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N4'!$A$7:$D$62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N4'!$A$1:$D$88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D45" i="47" l="1"/>
  <c r="D16" i="47"/>
  <c r="C16" i="47"/>
  <c r="C13" i="47" l="1"/>
  <c r="D13" i="47" s="1"/>
  <c r="C11" i="47"/>
  <c r="G25" i="43"/>
  <c r="I21" i="43"/>
  <c r="I25" i="43" s="1"/>
  <c r="H21" i="43"/>
  <c r="H25" i="43" s="1"/>
  <c r="G21" i="43"/>
  <c r="D17" i="7" l="1"/>
  <c r="J16" i="10" l="1"/>
  <c r="F10" i="9"/>
  <c r="D28" i="47" l="1"/>
  <c r="D27" i="47"/>
  <c r="D26" i="47"/>
  <c r="D25" i="47"/>
  <c r="D22" i="47"/>
  <c r="D36" i="47"/>
  <c r="G27" i="56"/>
  <c r="C49" i="47" s="1"/>
  <c r="D49" i="47" s="1"/>
  <c r="D18" i="7"/>
  <c r="D28" i="42"/>
  <c r="C13" i="7" s="1"/>
  <c r="D13" i="7" s="1"/>
  <c r="G2" i="60" l="1"/>
  <c r="G26" i="60"/>
  <c r="C12" i="7" l="1"/>
  <c r="D12" i="7"/>
  <c r="D9" i="3"/>
  <c r="C12" i="3"/>
  <c r="D12" i="3"/>
  <c r="D15" i="47" l="1"/>
  <c r="C25" i="59" l="1"/>
  <c r="C24" i="59"/>
  <c r="C23" i="59"/>
  <c r="C22" i="59"/>
  <c r="C21" i="59"/>
  <c r="C20" i="59" s="1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9" i="40" l="1"/>
  <c r="C9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6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G10" i="9" s="1"/>
  <c r="C16" i="7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3" i="47"/>
  <c r="C33" i="47"/>
  <c r="D24" i="47"/>
  <c r="D18" i="47" s="1"/>
  <c r="C24" i="47"/>
  <c r="C18" i="47" s="1"/>
  <c r="C15" i="47"/>
  <c r="L35" i="46" l="1"/>
  <c r="C39" i="47" s="1"/>
  <c r="H34" i="45"/>
  <c r="G34" i="45"/>
  <c r="D39" i="47" l="1"/>
  <c r="D37" i="47" s="1"/>
  <c r="D14" i="47" s="1"/>
  <c r="C37" i="47"/>
  <c r="C14" i="47" s="1"/>
  <c r="D11" i="47"/>
  <c r="D10" i="47" s="1"/>
  <c r="C13" i="59" s="1"/>
  <c r="C10" i="47"/>
  <c r="D27" i="3"/>
  <c r="C27" i="3"/>
  <c r="C9" i="47" l="1"/>
  <c r="D9" i="47"/>
  <c r="H10" i="9" s="1"/>
  <c r="I10" i="9" s="1"/>
  <c r="D14" i="12" s="1"/>
  <c r="D73" i="40"/>
  <c r="D64" i="40"/>
  <c r="D58" i="40"/>
  <c r="C58" i="40"/>
  <c r="D53" i="40"/>
  <c r="C53" i="40"/>
  <c r="D47" i="40"/>
  <c r="C47" i="40"/>
  <c r="D36" i="40"/>
  <c r="C11" i="59" s="1"/>
  <c r="C36" i="40"/>
  <c r="D32" i="40"/>
  <c r="C32" i="40"/>
  <c r="D23" i="40"/>
  <c r="D17" i="40" s="1"/>
  <c r="C23" i="40"/>
  <c r="C17" i="40" s="1"/>
  <c r="D14" i="40"/>
  <c r="C14" i="59" s="1"/>
  <c r="C14" i="40"/>
  <c r="A5" i="40"/>
  <c r="C13" i="40" l="1"/>
  <c r="C8" i="40" s="1"/>
  <c r="D13" i="40"/>
  <c r="D8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66" i="12" s="1"/>
  <c r="D64" i="12" s="1"/>
  <c r="D44" i="12" s="1"/>
  <c r="J9" i="10"/>
  <c r="D26" i="3"/>
  <c r="C10" i="12"/>
  <c r="C66" i="12" s="1"/>
  <c r="C64" i="12" s="1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<sst xmlns="http://schemas.openxmlformats.org/spreadsheetml/2006/main" count="1048" uniqueCount="599">
  <si>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</si>
  <si>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</si>
  <si>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</si>
  <si>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</si>
  <si>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</si>
  <si>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</si>
  <si>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</si>
  <si>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</si>
  <si>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</si>
  <si>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</si>
  <si>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</si>
  <si>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</si>
  <si>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</si>
  <si>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</si>
  <si>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</si>
  <si>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</si>
  <si>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</si>
  <si>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</si>
  <si>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</si>
  <si>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</si>
  <si>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</si>
  <si>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</si>
  <si>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</si>
  <si>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</si>
  <si>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</si>
  <si>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</si>
  <si>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</si>
  <si>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</si>
  <si>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</si>
  <si>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</si>
  <si>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</si>
  <si>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</si>
  <si>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</si>
  <si>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</si>
  <si>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</si>
  <si>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</si>
  <si>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</si>
  <si>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</si>
  <si>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</si>
  <si>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</si>
  <si>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</si>
  <si>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</si>
  <si>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</si>
  <si>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</si>
  <si>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</si>
  <si>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</si>
  <si>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</si>
  <si>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</si>
  <si>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</si>
  <si>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</si>
  <si>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</si>
  <si>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</si>
  <si>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</si>
  <si>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</si>
  <si>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</si>
  <si>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</si>
  <si>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</si>
  <si>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</si>
  <si>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</si>
  <si>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</si>
  <si>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</si>
  <si>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</si>
  <si>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</si>
  <si>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</si>
  <si>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</si>
  <si>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</si>
  <si>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</si>
  <si>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</si>
  <si>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</si>
  <si>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</si>
  <si>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</si>
  <si>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</si>
  <si>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</si>
  <si>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</si>
  <si>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</si>
  <si>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</si>
  <si>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</si>
  <si>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</si>
  <si>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</si>
  <si>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</si>
  <si>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</si>
  <si>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</si>
  <si>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</si>
  <si>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</si>
  <si>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</si>
  <si>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</si>
  <si>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</si>
  <si>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</si>
  <si>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</si>
  <si>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</si>
  <si>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</si>
  <si>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</si>
  <si>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</si>
  <si>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</si>
  <si>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</si>
  <si>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</si>
  <si>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</si>
  <si>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</si>
  <si>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</si>
  <si>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</si>
  <si>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</si>
  <si>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</si>
  <si>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</si>
  <si>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</si>
  <si>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</si>
  <si>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</si>
  <si>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</si>
  <si>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</si>
  <si>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</si>
  <si>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</si>
  <si>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</si>
  <si>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</si>
  <si>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</si>
  <si>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</si>
  <si>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</si>
  <si>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</si>
  <si>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</si>
  <si>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</si>
  <si>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</si>
  <si>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</si>
  <si>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</si>
  <si>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</si>
  <si>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</si>
  <si>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</si>
  <si>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</si>
  <si>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</si>
  <si>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</si>
  <si>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</si>
  <si>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</si>
  <si>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</si>
  <si>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</si>
  <si>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</si>
  <si>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</si>
  <si>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</si>
  <si>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</si>
  <si>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</si>
  <si>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</si>
  <si>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</si>
  <si>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</si>
  <si>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</si>
  <si>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</si>
  <si>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</si>
  <si>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</si>
  <si>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</si>
  <si>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</si>
  <si>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</si>
  <si>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</si>
  <si>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</si>
  <si>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</si>
  <si>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</si>
  <si>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</si>
  <si>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</si>
  <si>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</si>
  <si>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</si>
  <si>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</si>
  <si>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</si>
  <si>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</si>
  <si>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</si>
  <si>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</si>
  <si>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</si>
  <si>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</si>
  <si>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</si>
  <si>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</si>
  <si>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</si>
  <si>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</si>
  <si>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</si>
  <si>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</si>
  <si>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</si>
  <si>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</si>
  <si>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</si>
  <si>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</si>
  <si>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</si>
  <si>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</si>
  <si>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</si>
  <si>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</si>
  <si>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</si>
  <si>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</si>
  <si>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</si>
  <si>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</si>
  <si>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</si>
  <si>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</si>
  <si>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</si>
  <si>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</si>
  <si>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</si>
  <si>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</si>
  <si>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</si>
  <si>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</si>
  <si>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</si>
  <si>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</si>
  <si>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</si>
  <si>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</si>
  <si>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</si>
  <si>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</si>
  <si>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</si>
  <si>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</si>
  <si>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</si>
  <si>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</si>
  <si>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</si>
  <si>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</si>
  <si>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</si>
  <si>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</si>
  <si>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</si>
  <si>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</si>
  <si>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</si>
  <si>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</si>
  <si>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</si>
  <si>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</si>
  <si>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</si>
  <si>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</si>
  <si>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</si>
  <si>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</si>
  <si>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</si>
  <si>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</si>
  <si>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</si>
  <si>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</si>
  <si>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</si>
  <si>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</si>
  <si>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</si>
  <si>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</si>
  <si>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</si>
  <si>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</si>
  <si>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</si>
  <si>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</si>
  <si>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</si>
  <si>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</si>
  <si>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</si>
  <si>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</si>
  <si>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</si>
  <si>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</si>
  <si>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</si>
  <si>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</si>
  <si>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</si>
  <si>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</si>
  <si>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</si>
  <si>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</si>
  <si>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</si>
  <si>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</si>
  <si>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</si>
  <si>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</si>
  <si>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</si>
  <si>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</si>
  <si>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</si>
  <si>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</si>
  <si>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</si>
  <si>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</si>
  <si>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</si>
  <si>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</si>
  <si>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</si>
  <si>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</si>
  <si>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</si>
  <si>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</si>
  <si>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</si>
  <si>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</si>
  <si>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</si>
  <si>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</si>
  <si>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</si>
  <si>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</si>
  <si>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</si>
  <si>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</si>
  <si>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</si>
  <si>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</si>
  <si>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</si>
  <si>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</si>
  <si>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</si>
  <si>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</si>
  <si>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</si>
  <si>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</si>
  <si>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</si>
  <si>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</si>
  <si>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</si>
  <si>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</si>
  <si>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</si>
  <si>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</si>
  <si>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</si>
  <si>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</si>
  <si>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</si>
  <si>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</si>
  <si>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</si>
  <si>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</si>
  <si>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</si>
  <si>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</si>
  <si>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</si>
  <si>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</si>
  <si>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</si>
  <si>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</si>
  <si>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</si>
  <si>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</si>
  <si>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</si>
  <si>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</si>
  <si>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</si>
  <si>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</si>
  <si>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</si>
  <si>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</si>
  <si>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</si>
  <si>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</si>
  <si>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</si>
  <si>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</si>
  <si>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</si>
  <si>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</si>
  <si>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</si>
  <si>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</si>
  <si>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</si>
  <si>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</si>
  <si>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</si>
  <si>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</si>
  <si>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</si>
  <si>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</si>
  <si>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</si>
  <si>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</si>
  <si>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</si>
  <si>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</si>
  <si>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</si>
  <si>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</si>
  <si>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</si>
  <si>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</si>
  <si>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</si>
  <si>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</si>
  <si>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</si>
  <si>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</si>
  <si>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</si>
  <si>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</si>
  <si>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</si>
  <si>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</si>
  <si>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</si>
  <si>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</si>
  <si>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</si>
  <si>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</si>
  <si>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</si>
  <si>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</si>
  <si>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</si>
  <si>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</si>
  <si>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</si>
  <si>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</si>
  <si>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</si>
  <si>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</si>
  <si>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</si>
  <si>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</si>
  <si>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</si>
  <si>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</si>
  <si>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</si>
  <si>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</si>
  <si>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</si>
  <si>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</si>
  <si>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</si>
  <si>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</si>
  <si>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</si>
  <si>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</si>
  <si>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</si>
  <si>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</si>
  <si>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</si>
  <si>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</si>
  <si>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</si>
  <si>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</si>
  <si>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</si>
  <si>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</si>
  <si>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</si>
  <si>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</si>
  <si>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</si>
  <si>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</si>
  <si>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</si>
  <si>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</si>
  <si>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</si>
  <si>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</si>
  <si>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</si>
  <si>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</si>
  <si>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</si>
  <si>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</si>
  <si>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</si>
  <si>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</si>
  <si>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</si>
  <si>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</si>
  <si>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</si>
  <si>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</si>
  <si>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</si>
  <si>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</si>
  <si>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</si>
  <si>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</si>
  <si>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</si>
  <si>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</si>
  <si>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</si>
  <si>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</si>
  <si>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</si>
  <si>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</si>
  <si>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</si>
  <si>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</si>
  <si>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</si>
  <si>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</si>
  <si>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</si>
  <si>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</si>
  <si>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</si>
  <si>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</si>
  <si>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</si>
  <si>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</si>
  <si>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</si>
  <si>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</si>
  <si>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</si>
  <si>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</si>
  <si>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</si>
  <si>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</si>
  <si>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</si>
  <si>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</si>
  <si>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</si>
  <si>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</si>
  <si>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</si>
  <si>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</si>
  <si>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</si>
  <si>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</si>
  <si>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</si>
  <si>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</si>
  <si>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</si>
  <si>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</si>
  <si>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</si>
  <si>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</si>
  <si>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</si>
  <si>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</si>
  <si>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</si>
  <si>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</si>
  <si>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</si>
  <si>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</si>
  <si>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</si>
  <si>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</si>
  <si>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</si>
  <si>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</si>
  <si>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</si>
  <si>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</si>
  <si>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</si>
  <si>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</si>
  <si>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</si>
  <si>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</si>
  <si>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</si>
  <si>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</si>
  <si>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</si>
  <si>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</si>
  <si>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</si>
  <si>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</si>
  <si>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</si>
  <si>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</si>
  <si>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</si>
  <si>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</si>
  <si>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</si>
  <si>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</si>
  <si>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</si>
  <si>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</si>
  <si>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</si>
  <si>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</si>
  <si>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</si>
  <si>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</si>
  <si>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</si>
  <si>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</si>
  <si>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</si>
  <si>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</si>
  <si>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</si>
  <si>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</si>
  <si>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</si>
  <si>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</si>
  <si>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</si>
  <si>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</si>
  <si>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</si>
  <si>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</si>
  <si>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</si>
  <si>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</si>
  <si>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</si>
  <si>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</si>
  <si>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</si>
  <si>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</si>
  <si>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</si>
  <si>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</si>
  <si>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</si>
  <si>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</si>
  <si>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</si>
  <si>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</si>
  <si>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</si>
  <si>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</si>
  <si>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</si>
  <si>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</si>
  <si>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</si>
  <si>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</si>
  <si>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</si>
  <si>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საქ. ძალოვან ვეტერანთა და პატრიოტთა პოლიტიკური მოძრაობა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</si>
  <si>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</si>
  <si>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</si>
  <si>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საქართველოს ძალოვან ვეტერანთა და პატრიოტთა პოლიტიკური მოძრაობა</t>
  </si>
  <si>
    <t>ბანკის დასახელება:</t>
  </si>
  <si>
    <t>თიბისი</t>
  </si>
  <si>
    <t>საბანკო ანგარიშის ნომერი:</t>
  </si>
  <si>
    <t>GE77TB77790836080100005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</si>
  <si>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</si>
  <si>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</si>
  <si>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</si>
  <si>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</si>
  <si>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</si>
  <si>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</si>
  <si>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გია ბერძენიძე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</si>
  <si>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</si>
  <si>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</si>
  <si>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</si>
  <si>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</si>
  <si>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</si>
  <si>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</si>
  <si>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</si>
  <si>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ფულადი შემოწირულობა</t>
  </si>
  <si>
    <t>GE58TB74471</t>
  </si>
  <si>
    <t>45064300018</t>
  </si>
  <si>
    <t>01005002122</t>
  </si>
  <si>
    <t>ბეჭდური რეკლამი ხარჯი</t>
  </si>
  <si>
    <t>შპს  სინგორი</t>
  </si>
  <si>
    <t>საქ ძალოვან ვეტერანთა  და პატრ მოძრაობა</t>
  </si>
  <si>
    <t>იჯარა</t>
  </si>
  <si>
    <t>GE88TB7924536080100009</t>
  </si>
  <si>
    <t>08/24/2016</t>
  </si>
  <si>
    <t>13/10/2020- 31/10/2020</t>
  </si>
  <si>
    <t>10/16/2020</t>
  </si>
  <si>
    <t>10/28/2020</t>
  </si>
  <si>
    <t>ქეთევან  1</t>
  </si>
  <si>
    <t>ურდულაშვილი</t>
  </si>
  <si>
    <t>36001002966</t>
  </si>
  <si>
    <t>ბუღალტერტი</t>
  </si>
  <si>
    <t>ლევან</t>
  </si>
  <si>
    <t>ხოზრევანიძე</t>
  </si>
  <si>
    <t>01002019203</t>
  </si>
  <si>
    <t>თავჯ/ მ</t>
  </si>
  <si>
    <t>ნოდარი</t>
  </si>
  <si>
    <t>ობოლაშვილი</t>
  </si>
  <si>
    <t>01011037455</t>
  </si>
  <si>
    <t>შ/უსაფ სა.
 უფ/ მ</t>
  </si>
  <si>
    <t>ეკა</t>
  </si>
  <si>
    <t>საჩალელი</t>
  </si>
  <si>
    <t>01006003248</t>
  </si>
  <si>
    <t>დამლაგებელი</t>
  </si>
  <si>
    <t>ბესიკი</t>
  </si>
  <si>
    <t>ნადირაძე</t>
  </si>
  <si>
    <t>01019000790</t>
  </si>
  <si>
    <t>თავდ/კომიტ/თ</t>
  </si>
  <si>
    <t>რუსუდან</t>
  </si>
  <si>
    <t>ცერაძე</t>
  </si>
  <si>
    <t>01001061612</t>
  </si>
  <si>
    <t>საქმისმწ/მენეჯ</t>
  </si>
  <si>
    <t>ალექსანდრე</t>
  </si>
  <si>
    <t>რუაძე</t>
  </si>
  <si>
    <t>01011042638</t>
  </si>
  <si>
    <t>თბ. ორგ თავმჯ</t>
  </si>
  <si>
    <t>ემზარი</t>
  </si>
  <si>
    <t>ქვარიანი</t>
  </si>
  <si>
    <t>20001014022</t>
  </si>
  <si>
    <t>საორ/უზ 
კომ თავდ</t>
  </si>
  <si>
    <t>ნინო</t>
  </si>
  <si>
    <t>ნოზაძე</t>
  </si>
  <si>
    <t>01027025964</t>
  </si>
  <si>
    <t>საქმისწ/სპეც</t>
  </si>
  <si>
    <t xml:space="preserve">საპენსიო დამქირავ </t>
  </si>
  <si>
    <t>სულ</t>
  </si>
  <si>
    <t>წარმომადგენელთა ანაზღაურება</t>
  </si>
  <si>
    <t>რუსთავი,ვახუშტის ქ. 6</t>
  </si>
  <si>
    <t>11 თ ვე</t>
  </si>
  <si>
    <t>30 კვ.მ</t>
  </si>
  <si>
    <t>შპს #2 სტომატ/ პოლიკლინიკა</t>
  </si>
  <si>
    <t>თბილისი, წერეთლლის ქ9</t>
  </si>
  <si>
    <t>11 თვე</t>
  </si>
  <si>
    <t>138.70 კვმ</t>
  </si>
  <si>
    <t>ზაურ გურგენიძე</t>
  </si>
  <si>
    <t>შპს ალმა</t>
  </si>
  <si>
    <t>გია</t>
  </si>
  <si>
    <t>ბერძენიძე</t>
  </si>
  <si>
    <t>ჯუმბერ</t>
  </si>
  <si>
    <t>ანანიძე</t>
  </si>
  <si>
    <t>ლევანი</t>
  </si>
  <si>
    <t>აკაკი</t>
  </si>
  <si>
    <t>მწითურიძე</t>
  </si>
  <si>
    <t>მალხაზ</t>
  </si>
  <si>
    <t>ქუბრიაშვილი</t>
  </si>
  <si>
    <t>ივანე</t>
  </si>
  <si>
    <t>ჩიგავა</t>
  </si>
  <si>
    <t>მელქაძე</t>
  </si>
  <si>
    <t>მიხეილ</t>
  </si>
  <si>
    <t>თამასიძე</t>
  </si>
  <si>
    <t>მერაბ</t>
  </si>
  <si>
    <t>პაპასკირი</t>
  </si>
  <si>
    <t>გოჩა</t>
  </si>
  <si>
    <t>მაგრაქველიძე</t>
  </si>
  <si>
    <t>რაფაელ</t>
  </si>
  <si>
    <t>იგიტიანი</t>
  </si>
  <si>
    <t xml:space="preserve">01029013535
</t>
  </si>
  <si>
    <t xml:space="preserve">01002019203
</t>
  </si>
  <si>
    <t>01007000382</t>
  </si>
  <si>
    <t>01011034902</t>
  </si>
  <si>
    <t>01007000655</t>
  </si>
  <si>
    <t xml:space="preserve">01011050126
</t>
  </si>
  <si>
    <t>01027009267</t>
  </si>
  <si>
    <t>ზუგდიდი</t>
  </si>
  <si>
    <t>ბათუმი</t>
  </si>
  <si>
    <t>ქუთაისი</t>
  </si>
  <si>
    <t>20.09.2020-25.09.2020</t>
  </si>
  <si>
    <t>22.092020-27.09.2020</t>
  </si>
  <si>
    <t>22.092020-26.09.2020</t>
  </si>
  <si>
    <t>შეხვედრები</t>
  </si>
  <si>
    <t>შპს სანა 7</t>
  </si>
  <si>
    <t>ბერძენაძე</t>
  </si>
  <si>
    <t>თავჯდომარე</t>
  </si>
  <si>
    <t xml:space="preserve">წარმომადგენელთა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</si>
</sst>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cadNusx"/>
    </font>
    <font>
      <b/>
      <sz val="11"/>
      <color theme="1"/>
      <name val="Calibri"/>
      <family val="2"/>
      <scheme val="minor"/>
    </font>
    <font>
      <sz val="10"/>
      <name val="AcadNusx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4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0" fillId="0" borderId="0" xfId="0" applyAlignment="1"/>
    <xf numFmtId="0" fontId="17" fillId="5" borderId="0" xfId="12" applyFont="1" applyFill="1" applyAlignment="1" applyProtection="1"/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7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29" fillId="0" borderId="25" xfId="9" applyFont="1" applyBorder="1" applyAlignment="1" applyProtection="1">
      <alignment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vertical="center" wrapText="1"/>
    </xf>
    <xf numFmtId="0" fontId="21" fillId="0" borderId="1" xfId="15" applyFont="1" applyBorder="1" applyAlignment="1" applyProtection="1">
      <alignment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4" fontId="17" fillId="0" borderId="1" xfId="0" applyNumberFormat="1" applyFont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14" fontId="11" fillId="0" borderId="0" xfId="3" applyNumberFormat="1" applyBorder="1" applyAlignment="1" applyProtection="1">
      <alignment horizontal="center"/>
      <protection locked="0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2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7" xfId="12" applyFont="1" applyFill="1" applyBorder="1" applyAlignment="1" applyProtection="1">
      <alignment horizontal="center"/>
      <protection locked="0"/>
    </xf>
    <xf numFmtId="0" fontId="17" fillId="2" borderId="1" xfId="12" applyFont="1" applyFill="1" applyBorder="1" applyAlignment="1" applyProtection="1">
      <alignment horizontal="left"/>
    </xf>
    <xf numFmtId="49" fontId="27" fillId="0" borderId="2" xfId="0" applyNumberFormat="1" applyFont="1" applyBorder="1" applyAlignment="1">
      <alignment horizontal="left" vertical="center" wrapText="1"/>
    </xf>
    <xf numFmtId="49" fontId="0" fillId="0" borderId="43" xfId="0" applyNumberFormat="1" applyBorder="1"/>
    <xf numFmtId="0" fontId="17" fillId="0" borderId="43" xfId="1" applyFont="1" applyFill="1" applyBorder="1" applyAlignment="1" applyProtection="1">
      <alignment horizontal="left" vertical="center" wrapText="1" indent="1"/>
    </xf>
    <xf numFmtId="2" fontId="11" fillId="0" borderId="43" xfId="0" applyNumberFormat="1" applyFont="1" applyFill="1" applyBorder="1"/>
    <xf numFmtId="2" fontId="0" fillId="0" borderId="43" xfId="0" applyNumberFormat="1" applyFill="1" applyBorder="1"/>
    <xf numFmtId="0" fontId="0" fillId="0" borderId="43" xfId="0" applyBorder="1"/>
    <xf numFmtId="0" fontId="20" fillId="0" borderId="43" xfId="0" applyFont="1" applyBorder="1" applyAlignment="1">
      <alignment wrapText="1"/>
    </xf>
    <xf numFmtId="49" fontId="35" fillId="0" borderId="43" xfId="0" applyNumberFormat="1" applyFont="1" applyBorder="1"/>
    <xf numFmtId="49" fontId="27" fillId="0" borderId="2" xfId="0" applyNumberFormat="1" applyFont="1" applyBorder="1" applyAlignment="1">
      <alignment horizontal="left" vertical="center"/>
    </xf>
    <xf numFmtId="0" fontId="20" fillId="0" borderId="43" xfId="0" applyFont="1" applyBorder="1" applyAlignment="1">
      <alignment horizontal="left" vertical="top" wrapText="1"/>
    </xf>
    <xf numFmtId="2" fontId="0" fillId="0" borderId="43" xfId="0" applyNumberFormat="1" applyFill="1" applyBorder="1" applyAlignment="1">
      <alignment horizontal="right"/>
    </xf>
    <xf numFmtId="2" fontId="36" fillId="0" borderId="43" xfId="0" applyNumberFormat="1" applyFont="1" applyBorder="1"/>
    <xf numFmtId="0" fontId="0" fillId="0" borderId="43" xfId="0" applyBorder="1" applyAlignment="1">
      <alignment horizontal="left"/>
    </xf>
    <xf numFmtId="0" fontId="20" fillId="0" borderId="43" xfId="0" applyFont="1" applyBorder="1" applyAlignment="1">
      <alignment vertical="center"/>
    </xf>
    <xf numFmtId="2" fontId="0" fillId="0" borderId="43" xfId="0" applyNumberFormat="1" applyBorder="1"/>
    <xf numFmtId="0" fontId="37" fillId="0" borderId="43" xfId="0" applyFont="1" applyFill="1" applyBorder="1" applyAlignment="1">
      <alignment horizontal="left"/>
    </xf>
    <xf numFmtId="0" fontId="17" fillId="2" borderId="43" xfId="1" applyFont="1" applyFill="1" applyBorder="1" applyAlignment="1" applyProtection="1">
      <alignment vertical="center" wrapText="1"/>
    </xf>
    <xf numFmtId="0" fontId="22" fillId="0" borderId="43" xfId="1" applyFont="1" applyFill="1" applyBorder="1" applyAlignment="1" applyProtection="1">
      <alignment horizontal="left" vertical="center" wrapText="1" indent="1"/>
    </xf>
    <xf numFmtId="0" fontId="22" fillId="0" borderId="43" xfId="1" applyFont="1" applyFill="1" applyBorder="1" applyAlignment="1" applyProtection="1">
      <alignment vertical="center" wrapText="1"/>
    </xf>
    <xf numFmtId="4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Protection="1"/>
    <xf numFmtId="0" fontId="0" fillId="2" borderId="43" xfId="0" applyFill="1" applyBorder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3" applyNumberFormat="1" applyFont="1" applyBorder="1" applyProtection="1">
      <protection locked="0"/>
    </xf>
    <xf numFmtId="0" fontId="19" fillId="0" borderId="43" xfId="15" applyFont="1" applyBorder="1" applyAlignment="1" applyProtection="1">
      <alignment horizontal="center" vertical="center" wrapText="1"/>
      <protection locked="0"/>
    </xf>
    <xf numFmtId="0" fontId="19" fillId="0" borderId="43" xfId="15" applyFont="1" applyBorder="1" applyAlignment="1" applyProtection="1">
      <alignment vertical="center" wrapText="1"/>
      <protection locked="0"/>
    </xf>
    <xf numFmtId="0" fontId="19" fillId="2" borderId="43" xfId="15" applyFont="1" applyFill="1" applyBorder="1" applyAlignment="1" applyProtection="1">
      <alignment vertical="center" wrapText="1"/>
      <protection locked="0"/>
    </xf>
    <xf numFmtId="0" fontId="19" fillId="0" borderId="44" xfId="15" applyFont="1" applyBorder="1" applyAlignment="1" applyProtection="1">
      <alignment vertical="center" wrapText="1"/>
      <protection locked="0"/>
    </xf>
    <xf numFmtId="0" fontId="19" fillId="0" borderId="0" xfId="15" applyFont="1" applyBorder="1" applyAlignment="1" applyProtection="1">
      <alignment vertical="center" wrapText="1"/>
      <protection locked="0"/>
    </xf>
    <xf numFmtId="0" fontId="11" fillId="0" borderId="0" xfId="3" applyBorder="1"/>
    <xf numFmtId="0" fontId="17" fillId="0" borderId="1" xfId="1" applyFont="1" applyFill="1" applyBorder="1" applyAlignment="1" applyProtection="1">
      <alignment vertical="top" wrapTex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/>
    <xf numFmtId="3" fontId="22" fillId="5" borderId="45" xfId="1" applyNumberFormat="1" applyFont="1" applyFill="1" applyBorder="1" applyAlignment="1" applyProtection="1">
      <alignment horizontal="center" vertical="center" wrapText="1"/>
    </xf>
    <xf numFmtId="3" fontId="22" fillId="6" borderId="45" xfId="1" applyNumberFormat="1" applyFont="1" applyFill="1" applyBorder="1" applyAlignment="1" applyProtection="1">
      <alignment horizontal="center" vertical="center" wrapText="1"/>
    </xf>
    <xf numFmtId="0" fontId="17" fillId="5" borderId="2" xfId="1" applyFont="1" applyFill="1" applyBorder="1" applyAlignment="1" applyProtection="1">
      <alignment horizontal="left" vertical="center" wrapText="1" indent="1"/>
    </xf>
    <xf numFmtId="3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38" fillId="0" borderId="43" xfId="0" applyNumberFormat="1" applyFont="1" applyBorder="1" applyAlignment="1">
      <alignment horizontal="left" vertical="center"/>
    </xf>
    <xf numFmtId="0" fontId="20" fillId="0" borderId="43" xfId="0" applyFont="1" applyBorder="1" applyAlignment="1">
      <alignment horizontal="center" vertical="center"/>
    </xf>
    <xf numFmtId="0" fontId="38" fillId="0" borderId="43" xfId="0" applyFont="1" applyBorder="1" applyAlignment="1">
      <alignment vertical="center" wrapText="1"/>
    </xf>
    <xf numFmtId="0" fontId="38" fillId="0" borderId="43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 wrapText="1"/>
    </xf>
    <xf numFmtId="49" fontId="20" fillId="0" borderId="43" xfId="0" applyNumberFormat="1" applyFont="1" applyBorder="1" applyAlignment="1">
      <alignment horizontal="left" vertical="center"/>
    </xf>
    <xf numFmtId="49" fontId="20" fillId="0" borderId="43" xfId="0" applyNumberFormat="1" applyFont="1" applyBorder="1" applyAlignment="1">
      <alignment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2" fontId="17" fillId="0" borderId="43" xfId="1" applyNumberFormat="1" applyFont="1" applyFill="1" applyBorder="1" applyAlignment="1" applyProtection="1">
      <alignment horizontal="left" vertical="center" wrapText="1" indent="1"/>
    </xf>
    <xf numFmtId="2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43" xfId="3" applyBorder="1"/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171450</xdr:rowOff>
    </xdr:from>
    <xdr:to>
      <xdr:col>1</xdr:col>
      <xdr:colOff>1495425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82</xdr:row>
      <xdr:rowOff>180975</xdr:rowOff>
    </xdr:from>
    <xdr:to>
      <xdr:col>2</xdr:col>
      <xdr:colOff>554556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B29" sqref="B29"/>
    </sheetView>
  </sheetViews>
  <sheetFormatPr defaultRowHeight="15" x14ac:dyDescent="0.2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 x14ac:dyDescent="0.2">
      <c r="A1" s="330" t="s">
        <v>289</v>
      </c>
      <c r="B1" s="318"/>
      <c r="C1" s="318"/>
      <c r="D1" s="318"/>
      <c r="E1" s="319"/>
      <c r="F1" s="313"/>
      <c r="G1" s="319"/>
      <c r="H1" s="329"/>
      <c r="I1" s="318"/>
      <c r="J1" s="319"/>
      <c r="K1" s="319"/>
      <c r="L1" s="328" t="s">
        <v>97</v>
      </c>
    </row>
    <row r="2" spans="1:12" s="267" customFormat="1" x14ac:dyDescent="0.2">
      <c r="A2" s="327" t="s">
        <v>128</v>
      </c>
      <c r="B2" s="318"/>
      <c r="C2" s="318"/>
      <c r="D2" s="318"/>
      <c r="E2" s="319"/>
      <c r="F2" s="313"/>
      <c r="G2" s="319"/>
      <c r="H2" s="326"/>
      <c r="I2" s="318"/>
      <c r="J2" s="319"/>
      <c r="K2" s="319"/>
      <c r="L2" s="325" t="s">
        <v>510</v>
      </c>
    </row>
    <row r="3" spans="1:12" s="267" customFormat="1" x14ac:dyDescent="0.2">
      <c r="A3" s="324"/>
      <c r="B3" s="318"/>
      <c r="C3" s="323"/>
      <c r="D3" s="322"/>
      <c r="E3" s="319"/>
      <c r="F3" s="321"/>
      <c r="G3" s="319"/>
      <c r="H3" s="319"/>
      <c r="I3" s="313"/>
      <c r="J3" s="318"/>
      <c r="K3" s="318"/>
      <c r="L3" s="317"/>
    </row>
    <row r="4" spans="1:12" s="267" customFormat="1" x14ac:dyDescent="0.2">
      <c r="A4" s="351" t="s">
        <v>257</v>
      </c>
      <c r="B4" s="313"/>
      <c r="C4" s="313"/>
      <c r="D4" s="358"/>
      <c r="E4" s="359"/>
      <c r="F4" s="320"/>
      <c r="G4" s="319"/>
      <c r="H4" s="360"/>
      <c r="I4" s="359"/>
      <c r="J4" s="318"/>
      <c r="K4" s="319"/>
      <c r="L4" s="317"/>
    </row>
    <row r="5" spans="1:12" s="267" customFormat="1" ht="15.75" thickBot="1" x14ac:dyDescent="0.25">
      <c r="A5" s="448" t="s">
        <v>478</v>
      </c>
      <c r="B5" s="448"/>
      <c r="C5" s="448"/>
      <c r="D5" s="448"/>
      <c r="E5" s="448"/>
      <c r="F5" s="448"/>
      <c r="G5" s="320"/>
      <c r="H5" s="320"/>
      <c r="I5" s="319"/>
      <c r="J5" s="318"/>
      <c r="K5" s="318"/>
      <c r="L5" s="317"/>
    </row>
    <row r="6" spans="1:12" ht="15.75" thickBot="1" x14ac:dyDescent="0.25">
      <c r="A6" s="316"/>
      <c r="B6" s="315"/>
      <c r="C6" s="314"/>
      <c r="D6" s="314"/>
      <c r="E6" s="314"/>
      <c r="F6" s="313"/>
      <c r="G6" s="313"/>
      <c r="H6" s="313"/>
      <c r="I6" s="451" t="s">
        <v>405</v>
      </c>
      <c r="J6" s="452"/>
      <c r="K6" s="453"/>
      <c r="L6" s="312"/>
    </row>
    <row r="7" spans="1:12" s="300" customFormat="1" ht="51.75" thickBot="1" x14ac:dyDescent="0.25">
      <c r="A7" s="311" t="s">
        <v>64</v>
      </c>
      <c r="B7" s="310" t="s">
        <v>129</v>
      </c>
      <c r="C7" s="310" t="s">
        <v>404</v>
      </c>
      <c r="D7" s="309" t="s">
        <v>263</v>
      </c>
      <c r="E7" s="308" t="s">
        <v>403</v>
      </c>
      <c r="F7" s="307" t="s">
        <v>402</v>
      </c>
      <c r="G7" s="306" t="s">
        <v>216</v>
      </c>
      <c r="H7" s="305" t="s">
        <v>213</v>
      </c>
      <c r="I7" s="304" t="s">
        <v>401</v>
      </c>
      <c r="J7" s="303" t="s">
        <v>260</v>
      </c>
      <c r="K7" s="302" t="s">
        <v>217</v>
      </c>
      <c r="L7" s="301" t="s">
        <v>218</v>
      </c>
    </row>
    <row r="8" spans="1:12" s="294" customFormat="1" ht="15.75" thickBot="1" x14ac:dyDescent="0.25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ht="25.5" x14ac:dyDescent="0.2">
      <c r="A9" s="293">
        <v>1</v>
      </c>
      <c r="B9" s="286" t="s">
        <v>511</v>
      </c>
      <c r="C9" s="285" t="s">
        <v>500</v>
      </c>
      <c r="D9" s="292">
        <v>2800</v>
      </c>
      <c r="E9" s="283" t="s">
        <v>492</v>
      </c>
      <c r="F9" s="282" t="s">
        <v>503</v>
      </c>
      <c r="G9" s="282" t="s">
        <v>502</v>
      </c>
      <c r="H9" s="282" t="s">
        <v>501</v>
      </c>
      <c r="I9" s="291"/>
      <c r="J9" s="290"/>
      <c r="K9" s="289"/>
      <c r="L9" s="288"/>
    </row>
    <row r="10" spans="1:12" ht="25.5" x14ac:dyDescent="0.2">
      <c r="A10" s="287">
        <v>2</v>
      </c>
      <c r="B10" s="286" t="s">
        <v>512</v>
      </c>
      <c r="C10" s="285" t="s">
        <v>500</v>
      </c>
      <c r="D10" s="284">
        <v>1700</v>
      </c>
      <c r="E10" s="283" t="s">
        <v>492</v>
      </c>
      <c r="F10" s="282" t="s">
        <v>503</v>
      </c>
      <c r="G10" s="282" t="s">
        <v>502</v>
      </c>
      <c r="H10" s="282" t="s">
        <v>501</v>
      </c>
      <c r="I10" s="281"/>
      <c r="J10" s="280"/>
      <c r="K10" s="279"/>
      <c r="L10" s="278"/>
    </row>
    <row r="11" spans="1:12" x14ac:dyDescent="0.2">
      <c r="A11" s="287">
        <v>3</v>
      </c>
      <c r="B11" s="286"/>
      <c r="C11" s="285"/>
      <c r="D11" s="284"/>
      <c r="E11" s="283"/>
      <c r="F11" s="364"/>
      <c r="G11" s="282"/>
      <c r="H11" s="282"/>
      <c r="I11" s="281"/>
      <c r="J11" s="280"/>
      <c r="K11" s="279"/>
      <c r="L11" s="278"/>
    </row>
    <row r="12" spans="1:12" x14ac:dyDescent="0.2">
      <c r="A12" s="287">
        <v>4</v>
      </c>
      <c r="B12" s="286"/>
      <c r="C12" s="285"/>
      <c r="D12" s="284"/>
      <c r="E12" s="283"/>
      <c r="F12" s="282"/>
      <c r="G12" s="282"/>
      <c r="H12" s="282"/>
      <c r="I12" s="281"/>
      <c r="J12" s="280"/>
      <c r="K12" s="279"/>
      <c r="L12" s="278"/>
    </row>
    <row r="13" spans="1:12" x14ac:dyDescent="0.2">
      <c r="A13" s="287">
        <v>5</v>
      </c>
      <c r="B13" s="286"/>
      <c r="C13" s="285"/>
      <c r="D13" s="284"/>
      <c r="E13" s="283"/>
      <c r="F13" s="282"/>
      <c r="G13" s="282"/>
      <c r="H13" s="282"/>
      <c r="I13" s="281"/>
      <c r="J13" s="280"/>
      <c r="K13" s="279"/>
      <c r="L13" s="278"/>
    </row>
    <row r="14" spans="1:12" x14ac:dyDescent="0.2">
      <c r="A14" s="287">
        <v>6</v>
      </c>
      <c r="B14" s="286"/>
      <c r="C14" s="285"/>
      <c r="D14" s="284"/>
      <c r="E14" s="283"/>
      <c r="F14" s="282"/>
      <c r="G14" s="282"/>
      <c r="H14" s="282"/>
      <c r="I14" s="281"/>
      <c r="J14" s="280"/>
      <c r="K14" s="279"/>
      <c r="L14" s="278"/>
    </row>
    <row r="15" spans="1:12" x14ac:dyDescent="0.2">
      <c r="A15" s="287">
        <v>7</v>
      </c>
      <c r="B15" s="286"/>
      <c r="C15" s="285"/>
      <c r="D15" s="284"/>
      <c r="E15" s="283"/>
      <c r="F15" s="282"/>
      <c r="G15" s="282"/>
      <c r="H15" s="282"/>
      <c r="I15" s="281"/>
      <c r="J15" s="280"/>
      <c r="K15" s="279"/>
      <c r="L15" s="278"/>
    </row>
    <row r="16" spans="1:12" x14ac:dyDescent="0.2">
      <c r="A16" s="287">
        <v>8</v>
      </c>
      <c r="B16" s="286"/>
      <c r="C16" s="285"/>
      <c r="D16" s="284"/>
      <c r="E16" s="283"/>
      <c r="F16" s="282"/>
      <c r="G16" s="282"/>
      <c r="H16" s="282"/>
      <c r="I16" s="281"/>
      <c r="J16" s="280"/>
      <c r="K16" s="279"/>
      <c r="L16" s="278"/>
    </row>
    <row r="17" spans="1:12" x14ac:dyDescent="0.2">
      <c r="A17" s="287">
        <v>9</v>
      </c>
      <c r="B17" s="286"/>
      <c r="C17" s="285"/>
      <c r="D17" s="284"/>
      <c r="E17" s="283"/>
      <c r="F17" s="282"/>
      <c r="G17" s="282"/>
      <c r="H17" s="282"/>
      <c r="I17" s="281"/>
      <c r="J17" s="280"/>
      <c r="K17" s="279"/>
      <c r="L17" s="278"/>
    </row>
    <row r="18" spans="1:12" x14ac:dyDescent="0.2">
      <c r="A18" s="287">
        <v>10</v>
      </c>
      <c r="B18" s="286"/>
      <c r="C18" s="285"/>
      <c r="D18" s="284"/>
      <c r="E18" s="283"/>
      <c r="F18" s="282"/>
      <c r="G18" s="282"/>
      <c r="H18" s="282"/>
      <c r="I18" s="281"/>
      <c r="J18" s="280"/>
      <c r="K18" s="279"/>
      <c r="L18" s="278"/>
    </row>
    <row r="19" spans="1:12" x14ac:dyDescent="0.2">
      <c r="A19" s="287">
        <v>11</v>
      </c>
      <c r="B19" s="286"/>
      <c r="C19" s="285"/>
      <c r="D19" s="284"/>
      <c r="E19" s="283"/>
      <c r="F19" s="282"/>
      <c r="G19" s="282"/>
      <c r="H19" s="282"/>
      <c r="I19" s="281"/>
      <c r="J19" s="280"/>
      <c r="K19" s="279"/>
      <c r="L19" s="278"/>
    </row>
    <row r="20" spans="1:12" x14ac:dyDescent="0.2">
      <c r="A20" s="287">
        <v>12</v>
      </c>
      <c r="B20" s="286"/>
      <c r="C20" s="285"/>
      <c r="D20" s="284"/>
      <c r="E20" s="283"/>
      <c r="F20" s="282"/>
      <c r="G20" s="282"/>
      <c r="H20" s="282"/>
      <c r="I20" s="281"/>
      <c r="J20" s="280"/>
      <c r="K20" s="279"/>
      <c r="L20" s="278"/>
    </row>
    <row r="21" spans="1:12" x14ac:dyDescent="0.2">
      <c r="A21" s="287">
        <v>13</v>
      </c>
      <c r="B21" s="286"/>
      <c r="C21" s="285"/>
      <c r="D21" s="284"/>
      <c r="E21" s="283"/>
      <c r="F21" s="282"/>
      <c r="G21" s="282"/>
      <c r="H21" s="282"/>
      <c r="I21" s="281"/>
      <c r="J21" s="280"/>
      <c r="K21" s="279"/>
      <c r="L21" s="278"/>
    </row>
    <row r="22" spans="1:12" x14ac:dyDescent="0.2">
      <c r="A22" s="287">
        <v>14</v>
      </c>
      <c r="B22" s="286"/>
      <c r="C22" s="285"/>
      <c r="D22" s="284"/>
      <c r="E22" s="283"/>
      <c r="F22" s="282"/>
      <c r="G22" s="282"/>
      <c r="H22" s="282"/>
      <c r="I22" s="281"/>
      <c r="J22" s="280"/>
      <c r="K22" s="279"/>
      <c r="L22" s="278"/>
    </row>
    <row r="23" spans="1:12" x14ac:dyDescent="0.2">
      <c r="A23" s="287">
        <v>15</v>
      </c>
      <c r="B23" s="286"/>
      <c r="C23" s="285"/>
      <c r="D23" s="284"/>
      <c r="E23" s="283"/>
      <c r="F23" s="282"/>
      <c r="G23" s="282"/>
      <c r="H23" s="282"/>
      <c r="I23" s="281"/>
      <c r="J23" s="280"/>
      <c r="K23" s="279"/>
      <c r="L23" s="278"/>
    </row>
    <row r="24" spans="1:12" x14ac:dyDescent="0.2">
      <c r="A24" s="287">
        <v>16</v>
      </c>
      <c r="B24" s="286"/>
      <c r="C24" s="285"/>
      <c r="D24" s="284"/>
      <c r="E24" s="283"/>
      <c r="F24" s="282"/>
      <c r="G24" s="282"/>
      <c r="H24" s="282"/>
      <c r="I24" s="281"/>
      <c r="J24" s="280"/>
      <c r="K24" s="279"/>
      <c r="L24" s="278"/>
    </row>
    <row r="25" spans="1:12" x14ac:dyDescent="0.2">
      <c r="A25" s="287">
        <v>17</v>
      </c>
      <c r="B25" s="286"/>
      <c r="C25" s="285"/>
      <c r="D25" s="284"/>
      <c r="E25" s="283"/>
      <c r="F25" s="282"/>
      <c r="G25" s="282"/>
      <c r="H25" s="282"/>
      <c r="I25" s="281"/>
      <c r="J25" s="280"/>
      <c r="K25" s="279"/>
      <c r="L25" s="278"/>
    </row>
    <row r="26" spans="1:12" x14ac:dyDescent="0.2">
      <c r="A26" s="287">
        <v>18</v>
      </c>
      <c r="B26" s="286"/>
      <c r="C26" s="285"/>
      <c r="D26" s="284"/>
      <c r="E26" s="283"/>
      <c r="F26" s="282"/>
      <c r="G26" s="282"/>
      <c r="H26" s="282"/>
      <c r="I26" s="281"/>
      <c r="J26" s="280"/>
      <c r="K26" s="279"/>
      <c r="L26" s="278"/>
    </row>
    <row r="27" spans="1:12" x14ac:dyDescent="0.2">
      <c r="A27" s="287">
        <v>19</v>
      </c>
      <c r="B27" s="286"/>
      <c r="C27" s="285"/>
      <c r="D27" s="284"/>
      <c r="E27" s="283"/>
      <c r="F27" s="282"/>
      <c r="G27" s="282"/>
      <c r="H27" s="282"/>
      <c r="I27" s="281"/>
      <c r="J27" s="280"/>
      <c r="K27" s="279"/>
      <c r="L27" s="278"/>
    </row>
    <row r="28" spans="1:12" ht="15.75" thickBot="1" x14ac:dyDescent="0.25">
      <c r="A28" s="277" t="s">
        <v>259</v>
      </c>
      <c r="B28" s="276"/>
      <c r="C28" s="275"/>
      <c r="D28" s="435">
        <f>SUM(D9:D21)</f>
        <v>4500</v>
      </c>
      <c r="E28" s="274"/>
      <c r="F28" s="273"/>
      <c r="G28" s="273"/>
      <c r="H28" s="273"/>
      <c r="I28" s="272"/>
      <c r="J28" s="271"/>
      <c r="K28" s="270"/>
      <c r="L28" s="269"/>
    </row>
    <row r="29" spans="1:12" x14ac:dyDescent="0.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 x14ac:dyDescent="0.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 x14ac:dyDescent="0.2">
      <c r="A31" s="450" t="s">
        <v>375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</row>
    <row r="32" spans="1:12" s="268" customFormat="1" ht="12.75" x14ac:dyDescent="0.2">
      <c r="A32" s="450" t="s">
        <v>400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</row>
    <row r="33" spans="1:12" s="268" customFormat="1" ht="12.75" x14ac:dyDescent="0.2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</row>
    <row r="34" spans="1:12" s="267" customFormat="1" x14ac:dyDescent="0.2">
      <c r="A34" s="450" t="s">
        <v>399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</row>
    <row r="35" spans="1:12" s="267" customFormat="1" x14ac:dyDescent="0.2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</row>
    <row r="36" spans="1:12" s="267" customFormat="1" x14ac:dyDescent="0.2">
      <c r="A36" s="450" t="s">
        <v>398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</row>
    <row r="37" spans="1:12" s="267" customFormat="1" x14ac:dyDescent="0.2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 x14ac:dyDescent="0.2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 x14ac:dyDescent="0.2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 x14ac:dyDescent="0.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 x14ac:dyDescent="0.2">
      <c r="A41" s="456" t="s">
        <v>96</v>
      </c>
      <c r="B41" s="456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 x14ac:dyDescent="0.2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 x14ac:dyDescent="0.2">
      <c r="A43" s="260"/>
      <c r="B43" s="259"/>
      <c r="C43" s="449" t="s">
        <v>251</v>
      </c>
      <c r="D43" s="449"/>
      <c r="E43" s="449"/>
      <c r="F43" s="260"/>
      <c r="G43" s="259"/>
      <c r="H43" s="454" t="s">
        <v>397</v>
      </c>
      <c r="I43" s="262"/>
      <c r="J43" s="259"/>
      <c r="K43" s="260"/>
      <c r="L43" s="259"/>
    </row>
    <row r="44" spans="1:12" s="261" customFormat="1" x14ac:dyDescent="0.2">
      <c r="A44" s="260"/>
      <c r="B44" s="259"/>
      <c r="C44" s="260"/>
      <c r="D44" s="259"/>
      <c r="E44" s="260"/>
      <c r="F44" s="260"/>
      <c r="G44" s="259"/>
      <c r="H44" s="455"/>
      <c r="I44" s="262"/>
      <c r="J44" s="259"/>
      <c r="K44" s="260"/>
      <c r="L44" s="259"/>
    </row>
    <row r="45" spans="1:12" s="258" customFormat="1" x14ac:dyDescent="0.2">
      <c r="A45" s="260"/>
      <c r="B45" s="259"/>
      <c r="C45" s="449" t="s">
        <v>127</v>
      </c>
      <c r="D45" s="449"/>
      <c r="E45" s="449"/>
      <c r="F45" s="260"/>
      <c r="G45" s="259"/>
      <c r="H45" s="260"/>
      <c r="I45" s="260"/>
      <c r="J45" s="259"/>
      <c r="K45" s="260"/>
      <c r="L45" s="259"/>
    </row>
    <row r="46" spans="1:12" s="258" customFormat="1" x14ac:dyDescent="0.2">
      <c r="E46" s="256"/>
    </row>
    <row r="47" spans="1:12" s="258" customFormat="1" x14ac:dyDescent="0.2">
      <c r="E47" s="256"/>
    </row>
    <row r="48" spans="1:12" s="258" customFormat="1" x14ac:dyDescent="0.2">
      <c r="E48" s="256"/>
    </row>
    <row r="49" spans="5:5" s="258" customFormat="1" x14ac:dyDescent="0.2">
      <c r="E49" s="256"/>
    </row>
    <row r="50" spans="5:5" s="258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7" zoomScale="80" zoomScaleSheetLayoutView="80" workbookViewId="0">
      <selection activeCell="F20" sqref="F20"/>
    </sheetView>
  </sheetViews>
  <sheetFormatPr defaultRowHeight="12.75" x14ac:dyDescent="0.2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8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65" t="s">
        <v>412</v>
      </c>
      <c r="B2" s="465"/>
      <c r="C2" s="465"/>
      <c r="D2" s="465"/>
      <c r="E2" s="465"/>
      <c r="F2" s="333"/>
      <c r="G2" s="76"/>
      <c r="H2" s="76"/>
      <c r="I2" s="76"/>
      <c r="J2" s="76"/>
      <c r="K2" s="254"/>
      <c r="L2" s="255"/>
      <c r="M2" s="255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4"/>
      <c r="L3" s="457" t="str">
        <f>'ფორმა N1'!L2</f>
        <v>13/10/2020- 31/10/2020</v>
      </c>
      <c r="M3" s="457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4"/>
      <c r="L4" s="254"/>
      <c r="M4" s="254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10" t="str">
        <f>'ფორმა N1'!A5</f>
        <v>საქ. ძალოვან ვეტერანთა და პატრიოტთა პოლიტიკური მოძრაობა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3"/>
      <c r="B8" s="355"/>
      <c r="C8" s="253"/>
      <c r="D8" s="253"/>
      <c r="E8" s="253"/>
      <c r="F8" s="253"/>
      <c r="G8" s="253"/>
      <c r="H8" s="253"/>
      <c r="I8" s="253"/>
      <c r="J8" s="253"/>
      <c r="K8" s="77"/>
      <c r="L8" s="77"/>
      <c r="M8" s="77"/>
    </row>
    <row r="9" spans="1:13" ht="4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45" x14ac:dyDescent="0.2">
      <c r="A10" s="97">
        <v>1</v>
      </c>
      <c r="B10" s="436">
        <v>44123</v>
      </c>
      <c r="C10" s="334" t="s">
        <v>504</v>
      </c>
      <c r="D10" s="97" t="s">
        <v>505</v>
      </c>
      <c r="E10" s="97">
        <v>204959553</v>
      </c>
      <c r="F10" s="529" t="s">
        <v>506</v>
      </c>
      <c r="G10" s="97"/>
      <c r="H10" s="97"/>
      <c r="I10" s="97"/>
      <c r="J10" s="97"/>
      <c r="K10" s="530">
        <v>1830</v>
      </c>
      <c r="L10" s="530">
        <v>1830</v>
      </c>
      <c r="M10" s="97"/>
    </row>
    <row r="11" spans="1:13" ht="45" x14ac:dyDescent="0.2">
      <c r="A11" s="97">
        <v>2</v>
      </c>
      <c r="B11" s="436">
        <v>44123</v>
      </c>
      <c r="C11" s="334" t="s">
        <v>504</v>
      </c>
      <c r="D11" s="97" t="s">
        <v>595</v>
      </c>
      <c r="E11" s="97">
        <v>204569172</v>
      </c>
      <c r="F11" s="437" t="s">
        <v>506</v>
      </c>
      <c r="G11" s="97"/>
      <c r="H11" s="97"/>
      <c r="I11" s="97"/>
      <c r="J11" s="97"/>
      <c r="K11" s="530">
        <v>960</v>
      </c>
      <c r="L11" s="530">
        <v>960</v>
      </c>
      <c r="M11" s="97"/>
    </row>
    <row r="12" spans="1:13" ht="45" x14ac:dyDescent="0.2">
      <c r="A12" s="97">
        <v>3</v>
      </c>
      <c r="B12" s="436">
        <v>44132</v>
      </c>
      <c r="C12" s="334" t="s">
        <v>504</v>
      </c>
      <c r="D12" s="97" t="s">
        <v>505</v>
      </c>
      <c r="E12" s="97">
        <v>204959553</v>
      </c>
      <c r="F12" s="529" t="s">
        <v>506</v>
      </c>
      <c r="G12" s="86"/>
      <c r="H12" s="86"/>
      <c r="I12" s="86"/>
      <c r="J12" s="86"/>
      <c r="K12" s="530">
        <v>1060</v>
      </c>
      <c r="L12" s="530">
        <v>1060</v>
      </c>
      <c r="M12" s="86"/>
    </row>
    <row r="13" spans="1:13" ht="45" x14ac:dyDescent="0.2">
      <c r="A13" s="97">
        <v>4</v>
      </c>
      <c r="B13" s="436">
        <v>44132</v>
      </c>
      <c r="C13" s="334" t="s">
        <v>504</v>
      </c>
      <c r="D13" s="97" t="s">
        <v>560</v>
      </c>
      <c r="E13" s="97">
        <v>204873388</v>
      </c>
      <c r="F13" s="529" t="s">
        <v>506</v>
      </c>
      <c r="G13" s="86"/>
      <c r="H13" s="86"/>
      <c r="I13" s="86"/>
      <c r="J13" s="86"/>
      <c r="K13" s="530">
        <v>637.20000000000005</v>
      </c>
      <c r="L13" s="530">
        <v>637.20000000000005</v>
      </c>
      <c r="M13" s="86"/>
    </row>
    <row r="14" spans="1:13" ht="15" x14ac:dyDescent="0.2">
      <c r="A14" s="97">
        <v>5</v>
      </c>
      <c r="B14" s="362"/>
      <c r="C14" s="334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362"/>
      <c r="C15" s="334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362"/>
      <c r="C16" s="334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362"/>
      <c r="C17" s="334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362"/>
      <c r="C18" s="334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362"/>
      <c r="C19" s="334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62"/>
      <c r="C20" s="334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62"/>
      <c r="C21" s="334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62"/>
      <c r="C22" s="334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62"/>
      <c r="C23" s="334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62"/>
      <c r="C24" s="334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62"/>
      <c r="C25" s="334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62"/>
      <c r="C26" s="334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62"/>
      <c r="C27" s="334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62"/>
      <c r="C28" s="334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62"/>
      <c r="C29" s="334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62"/>
      <c r="C30" s="334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62"/>
      <c r="C31" s="334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62"/>
      <c r="C32" s="334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62"/>
      <c r="C33" s="334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259</v>
      </c>
      <c r="B34" s="363"/>
      <c r="C34" s="334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63"/>
      <c r="C35" s="334"/>
      <c r="D35" s="98"/>
      <c r="E35" s="98"/>
      <c r="F35" s="98"/>
      <c r="G35" s="98"/>
      <c r="H35" s="86"/>
      <c r="I35" s="86"/>
      <c r="J35" s="86"/>
      <c r="K35" s="86" t="s">
        <v>423</v>
      </c>
      <c r="L35" s="85">
        <f>SUM(L10:L34)</f>
        <v>4487.2</v>
      </c>
      <c r="M35" s="86"/>
    </row>
    <row r="36" spans="1:13" ht="15" x14ac:dyDescent="0.3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179"/>
    </row>
    <row r="37" spans="1:13" ht="15" x14ac:dyDescent="0.3">
      <c r="A37" s="208" t="s">
        <v>424</v>
      </c>
      <c r="B37" s="208"/>
      <c r="C37" s="208"/>
      <c r="D37" s="207"/>
      <c r="E37" s="207"/>
      <c r="F37" s="207"/>
      <c r="G37" s="207"/>
      <c r="H37" s="207"/>
      <c r="I37" s="207"/>
      <c r="J37" s="207"/>
      <c r="K37" s="207"/>
      <c r="L37" s="179"/>
    </row>
    <row r="38" spans="1:13" ht="15" x14ac:dyDescent="0.3">
      <c r="A38" s="208" t="s">
        <v>425</v>
      </c>
      <c r="B38" s="208"/>
      <c r="C38" s="208"/>
      <c r="D38" s="207"/>
      <c r="E38" s="207"/>
      <c r="F38" s="207"/>
      <c r="G38" s="207"/>
      <c r="H38" s="207"/>
      <c r="I38" s="207"/>
      <c r="J38" s="207"/>
      <c r="K38" s="207"/>
      <c r="L38" s="179"/>
    </row>
    <row r="39" spans="1:13" ht="15" x14ac:dyDescent="0.3">
      <c r="A39" s="196" t="s">
        <v>426</v>
      </c>
      <c r="B39" s="196"/>
      <c r="C39" s="208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 x14ac:dyDescent="0.3">
      <c r="A40" s="196" t="s">
        <v>427</v>
      </c>
      <c r="B40" s="196"/>
      <c r="C40" s="208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 x14ac:dyDescent="0.2">
      <c r="A41" s="470" t="s">
        <v>442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</row>
    <row r="42" spans="1:13" ht="15" customHeight="1" x14ac:dyDescent="0.2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</row>
    <row r="43" spans="1:13" ht="12.75" customHeight="1" x14ac:dyDescent="0.2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</row>
    <row r="44" spans="1:13" ht="15" x14ac:dyDescent="0.3">
      <c r="A44" s="466" t="s">
        <v>96</v>
      </c>
      <c r="B44" s="466"/>
      <c r="C44" s="466"/>
      <c r="D44" s="335"/>
      <c r="E44" s="336"/>
      <c r="F44" s="336"/>
      <c r="G44" s="335"/>
      <c r="H44" s="335"/>
      <c r="I44" s="335"/>
      <c r="J44" s="335"/>
      <c r="K44" s="335"/>
      <c r="L44" s="179"/>
    </row>
    <row r="45" spans="1:13" ht="15" x14ac:dyDescent="0.3">
      <c r="A45" s="335"/>
      <c r="B45" s="335"/>
      <c r="C45" s="336"/>
      <c r="D45" s="335"/>
      <c r="E45" s="336"/>
      <c r="F45" s="336"/>
      <c r="G45" s="335"/>
      <c r="H45" s="335"/>
      <c r="I45" s="335"/>
      <c r="J45" s="335"/>
      <c r="K45" s="337"/>
      <c r="L45" s="179"/>
    </row>
    <row r="46" spans="1:13" ht="15" customHeight="1" x14ac:dyDescent="0.3">
      <c r="A46" s="335"/>
      <c r="B46" s="335"/>
      <c r="C46" s="336"/>
      <c r="D46" s="467" t="s">
        <v>251</v>
      </c>
      <c r="E46" s="467"/>
      <c r="F46" s="338"/>
      <c r="G46" s="339"/>
      <c r="H46" s="468" t="s">
        <v>428</v>
      </c>
      <c r="I46" s="468"/>
      <c r="J46" s="468"/>
      <c r="K46" s="340"/>
      <c r="L46" s="179"/>
    </row>
    <row r="47" spans="1:13" ht="15" x14ac:dyDescent="0.3">
      <c r="A47" s="335"/>
      <c r="B47" s="335"/>
      <c r="C47" s="336"/>
      <c r="D47" s="335"/>
      <c r="E47" s="336"/>
      <c r="F47" s="336"/>
      <c r="G47" s="335"/>
      <c r="H47" s="469"/>
      <c r="I47" s="469"/>
      <c r="J47" s="469"/>
      <c r="K47" s="340"/>
      <c r="L47" s="179"/>
    </row>
    <row r="48" spans="1:13" ht="15" x14ac:dyDescent="0.3">
      <c r="A48" s="335"/>
      <c r="B48" s="335"/>
      <c r="C48" s="336"/>
      <c r="D48" s="464" t="s">
        <v>127</v>
      </c>
      <c r="E48" s="464"/>
      <c r="F48" s="338"/>
      <c r="G48" s="339"/>
      <c r="H48" s="335"/>
      <c r="I48" s="335"/>
      <c r="J48" s="335"/>
      <c r="K48" s="335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17" sqref="C17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71" t="s">
        <v>186</v>
      </c>
      <c r="D1" s="471"/>
      <c r="E1" s="104"/>
    </row>
    <row r="2" spans="1:5" x14ac:dyDescent="0.3">
      <c r="A2" s="75" t="s">
        <v>128</v>
      </c>
      <c r="B2" s="120"/>
      <c r="C2" s="76"/>
      <c r="D2" s="204" t="str">
        <f>'ფორმა N1'!L2</f>
        <v>13/10/2020- 31/10/2020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საქ. ძალოვან ვეტერანთა და პატრიოტთა პოლიტიკური მოძრაობა</v>
      </c>
      <c r="B5" s="119"/>
      <c r="C5" s="119"/>
      <c r="D5" s="60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50"/>
      <c r="B9" s="51"/>
      <c r="C9" s="152"/>
      <c r="D9" s="152"/>
      <c r="E9" s="104"/>
    </row>
    <row r="10" spans="1:5" x14ac:dyDescent="0.3">
      <c r="A10" s="52" t="s">
        <v>179</v>
      </c>
      <c r="B10" s="53"/>
      <c r="C10" s="124">
        <f>SUM(C11,C34)</f>
        <v>10241.880000000001</v>
      </c>
      <c r="D10" s="124">
        <f>SUM(D11,D34)</f>
        <v>19580.699999999997</v>
      </c>
      <c r="E10" s="104"/>
    </row>
    <row r="11" spans="1:5" x14ac:dyDescent="0.3">
      <c r="A11" s="54" t="s">
        <v>180</v>
      </c>
      <c r="B11" s="55"/>
      <c r="C11" s="84">
        <f>SUM(C12:C32)</f>
        <v>3813.24</v>
      </c>
      <c r="D11" s="84">
        <f>SUM(D12:D32)</f>
        <v>13152.059999999998</v>
      </c>
      <c r="E11" s="104"/>
    </row>
    <row r="12" spans="1:5" x14ac:dyDescent="0.3">
      <c r="A12" s="58">
        <v>1110</v>
      </c>
      <c r="B12" s="57" t="s">
        <v>130</v>
      </c>
      <c r="C12" s="8"/>
      <c r="D12" s="8"/>
      <c r="E12" s="104"/>
    </row>
    <row r="13" spans="1:5" x14ac:dyDescent="0.3">
      <c r="A13" s="58">
        <v>1120</v>
      </c>
      <c r="B13" s="57" t="s">
        <v>131</v>
      </c>
      <c r="C13" s="8"/>
      <c r="D13" s="8"/>
      <c r="E13" s="104"/>
    </row>
    <row r="14" spans="1:5" x14ac:dyDescent="0.3">
      <c r="A14" s="58">
        <v>1211</v>
      </c>
      <c r="B14" s="57" t="s">
        <v>132</v>
      </c>
      <c r="C14" s="8">
        <v>3813.24</v>
      </c>
      <c r="D14" s="447">
        <f>'ფორმა N8'!I10</f>
        <v>13152.059999999998</v>
      </c>
      <c r="E14" s="104"/>
    </row>
    <row r="15" spans="1:5" x14ac:dyDescent="0.3">
      <c r="A15" s="58">
        <v>1212</v>
      </c>
      <c r="B15" s="57" t="s">
        <v>133</v>
      </c>
      <c r="C15" s="8"/>
      <c r="D15" s="8"/>
      <c r="E15" s="104"/>
    </row>
    <row r="16" spans="1:5" x14ac:dyDescent="0.3">
      <c r="A16" s="58">
        <v>1213</v>
      </c>
      <c r="B16" s="57" t="s">
        <v>134</v>
      </c>
      <c r="C16" s="8"/>
      <c r="D16" s="8"/>
      <c r="E16" s="104"/>
    </row>
    <row r="17" spans="1:5" x14ac:dyDescent="0.3">
      <c r="A17" s="58">
        <v>1214</v>
      </c>
      <c r="B17" s="57" t="s">
        <v>135</v>
      </c>
      <c r="C17" s="8"/>
      <c r="D17" s="8"/>
      <c r="E17" s="104"/>
    </row>
    <row r="18" spans="1:5" x14ac:dyDescent="0.3">
      <c r="A18" s="58">
        <v>1215</v>
      </c>
      <c r="B18" s="57" t="s">
        <v>136</v>
      </c>
      <c r="C18" s="8"/>
      <c r="D18" s="8"/>
      <c r="E18" s="104"/>
    </row>
    <row r="19" spans="1:5" x14ac:dyDescent="0.3">
      <c r="A19" s="58">
        <v>1300</v>
      </c>
      <c r="B19" s="57" t="s">
        <v>137</v>
      </c>
      <c r="C19" s="8"/>
      <c r="D19" s="8"/>
      <c r="E19" s="104"/>
    </row>
    <row r="20" spans="1:5" x14ac:dyDescent="0.3">
      <c r="A20" s="58">
        <v>1410</v>
      </c>
      <c r="B20" s="57" t="s">
        <v>138</v>
      </c>
      <c r="C20" s="8"/>
      <c r="D20" s="8"/>
      <c r="E20" s="104"/>
    </row>
    <row r="21" spans="1:5" x14ac:dyDescent="0.3">
      <c r="A21" s="58">
        <v>1421</v>
      </c>
      <c r="B21" s="57" t="s">
        <v>139</v>
      </c>
      <c r="C21" s="8"/>
      <c r="D21" s="8"/>
      <c r="E21" s="104"/>
    </row>
    <row r="22" spans="1:5" x14ac:dyDescent="0.3">
      <c r="A22" s="58">
        <v>1422</v>
      </c>
      <c r="B22" s="57" t="s">
        <v>140</v>
      </c>
      <c r="C22" s="8"/>
      <c r="D22" s="8"/>
      <c r="E22" s="104"/>
    </row>
    <row r="23" spans="1:5" x14ac:dyDescent="0.3">
      <c r="A23" s="58">
        <v>1423</v>
      </c>
      <c r="B23" s="57" t="s">
        <v>141</v>
      </c>
      <c r="C23" s="8"/>
      <c r="D23" s="8"/>
      <c r="E23" s="104"/>
    </row>
    <row r="24" spans="1:5" x14ac:dyDescent="0.3">
      <c r="A24" s="58">
        <v>1431</v>
      </c>
      <c r="B24" s="57" t="s">
        <v>142</v>
      </c>
      <c r="C24" s="8"/>
      <c r="D24" s="8"/>
      <c r="E24" s="104"/>
    </row>
    <row r="25" spans="1:5" x14ac:dyDescent="0.3">
      <c r="A25" s="58">
        <v>1432</v>
      </c>
      <c r="B25" s="57" t="s">
        <v>143</v>
      </c>
      <c r="C25" s="8"/>
      <c r="D25" s="8"/>
      <c r="E25" s="104"/>
    </row>
    <row r="26" spans="1:5" x14ac:dyDescent="0.3">
      <c r="A26" s="58">
        <v>1433</v>
      </c>
      <c r="B26" s="57" t="s">
        <v>144</v>
      </c>
      <c r="C26" s="8"/>
      <c r="D26" s="8"/>
      <c r="E26" s="104"/>
    </row>
    <row r="27" spans="1:5" x14ac:dyDescent="0.3">
      <c r="A27" s="58">
        <v>1441</v>
      </c>
      <c r="B27" s="57" t="s">
        <v>145</v>
      </c>
      <c r="C27" s="8"/>
      <c r="D27" s="8"/>
      <c r="E27" s="104"/>
    </row>
    <row r="28" spans="1:5" x14ac:dyDescent="0.3">
      <c r="A28" s="58">
        <v>1442</v>
      </c>
      <c r="B28" s="57" t="s">
        <v>146</v>
      </c>
      <c r="C28" s="8"/>
      <c r="D28" s="8"/>
      <c r="E28" s="104"/>
    </row>
    <row r="29" spans="1:5" x14ac:dyDescent="0.3">
      <c r="A29" s="58">
        <v>1443</v>
      </c>
      <c r="B29" s="57" t="s">
        <v>147</v>
      </c>
      <c r="C29" s="8"/>
      <c r="D29" s="8"/>
      <c r="E29" s="104"/>
    </row>
    <row r="30" spans="1:5" x14ac:dyDescent="0.3">
      <c r="A30" s="58">
        <v>1444</v>
      </c>
      <c r="B30" s="57" t="s">
        <v>148</v>
      </c>
      <c r="C30" s="8"/>
      <c r="D30" s="8"/>
      <c r="E30" s="104"/>
    </row>
    <row r="31" spans="1:5" x14ac:dyDescent="0.3">
      <c r="A31" s="58">
        <v>1445</v>
      </c>
      <c r="B31" s="57" t="s">
        <v>149</v>
      </c>
      <c r="C31" s="8"/>
      <c r="D31" s="8"/>
      <c r="E31" s="104"/>
    </row>
    <row r="32" spans="1:5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6428.64</v>
      </c>
      <c r="D34" s="84">
        <f>SUM(D35:D42)</f>
        <v>6428.64</v>
      </c>
      <c r="E34" s="104"/>
    </row>
    <row r="35" spans="1:5" x14ac:dyDescent="0.3">
      <c r="A35" s="58">
        <v>2110</v>
      </c>
      <c r="B35" s="57" t="s">
        <v>89</v>
      </c>
      <c r="C35" s="8"/>
      <c r="D35" s="8"/>
      <c r="E35" s="104"/>
    </row>
    <row r="36" spans="1:5" x14ac:dyDescent="0.3">
      <c r="A36" s="58">
        <v>2120</v>
      </c>
      <c r="B36" s="57" t="s">
        <v>151</v>
      </c>
      <c r="C36" s="8">
        <v>6428.64</v>
      </c>
      <c r="D36" s="8">
        <v>6428.64</v>
      </c>
      <c r="E36" s="104"/>
    </row>
    <row r="37" spans="1:5" x14ac:dyDescent="0.3">
      <c r="A37" s="58">
        <v>2130</v>
      </c>
      <c r="B37" s="57" t="s">
        <v>90</v>
      </c>
      <c r="C37" s="8"/>
      <c r="D37" s="8"/>
      <c r="E37" s="104"/>
    </row>
    <row r="38" spans="1:5" x14ac:dyDescent="0.3">
      <c r="A38" s="58">
        <v>2140</v>
      </c>
      <c r="B38" s="57" t="s">
        <v>366</v>
      </c>
      <c r="C38" s="8"/>
      <c r="D38" s="8"/>
      <c r="E38" s="104"/>
    </row>
    <row r="39" spans="1:5" x14ac:dyDescent="0.3">
      <c r="A39" s="58">
        <v>2150</v>
      </c>
      <c r="B39" s="57" t="s">
        <v>369</v>
      </c>
      <c r="C39" s="8"/>
      <c r="D39" s="8"/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10241.880000000001</v>
      </c>
      <c r="D44" s="84">
        <f>SUM(D45,D64)</f>
        <v>19580.699999999997</v>
      </c>
      <c r="E44" s="104"/>
    </row>
    <row r="45" spans="1:5" x14ac:dyDescent="0.3">
      <c r="A45" s="59" t="s">
        <v>182</v>
      </c>
      <c r="B45" s="57"/>
      <c r="C45" s="84">
        <f>SUM(C46:C61)</f>
        <v>0</v>
      </c>
      <c r="D45" s="84">
        <f>SUM(D46:D61)</f>
        <v>0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/>
      <c r="D47" s="8"/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10241.880000000001</v>
      </c>
      <c r="D64" s="84">
        <f>SUM(D65:D67)</f>
        <v>19580.699999999997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378</v>
      </c>
      <c r="C66" s="8">
        <f>C10</f>
        <v>10241.880000000001</v>
      </c>
      <c r="D66" s="8">
        <f>D10</f>
        <v>19580.699999999997</v>
      </c>
      <c r="E66" s="104"/>
    </row>
    <row r="67" spans="1:5" x14ac:dyDescent="0.3">
      <c r="A67" s="58">
        <v>5230</v>
      </c>
      <c r="B67" s="57" t="s">
        <v>379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334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1" sqref="I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59" t="s">
        <v>97</v>
      </c>
      <c r="J1" s="459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57" t="str">
        <f>'ფორმა N1'!L2</f>
        <v>13/10/2020- 31/10/2020</v>
      </c>
      <c r="J2" s="458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1" t="str">
        <f>'ფორმა N1'!A5</f>
        <v>საქ. ძალოვან ვეტერანთა და პატრიოტთა პოლიტიკური მოძრაობა</v>
      </c>
      <c r="B5" s="349"/>
      <c r="C5" s="349"/>
      <c r="D5" s="349"/>
      <c r="E5" s="349"/>
      <c r="F5" s="350"/>
      <c r="G5" s="349"/>
      <c r="H5" s="349"/>
      <c r="I5" s="349"/>
      <c r="J5" s="349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4">
        <v>1</v>
      </c>
      <c r="B9" s="154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4"/>
    </row>
    <row r="10" spans="1:11" s="27" customFormat="1" ht="30" x14ac:dyDescent="0.3">
      <c r="A10" s="153">
        <v>1</v>
      </c>
      <c r="B10" s="442" t="s">
        <v>483</v>
      </c>
      <c r="C10" s="443" t="s">
        <v>508</v>
      </c>
      <c r="D10" s="444" t="s">
        <v>487</v>
      </c>
      <c r="E10" s="445" t="s">
        <v>509</v>
      </c>
      <c r="F10" s="28">
        <f>'ფორმა N7'!C14</f>
        <v>3813.24</v>
      </c>
      <c r="G10" s="28">
        <f>'ფორმა N3'!D9</f>
        <v>406602</v>
      </c>
      <c r="H10" s="446">
        <f>'ფორმა N5'!D9</f>
        <v>397263.18</v>
      </c>
      <c r="I10" s="446">
        <f>F10+G10-H10</f>
        <v>13152.059999999998</v>
      </c>
      <c r="J10" s="28"/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11" t="s">
        <v>96</v>
      </c>
      <c r="C15" s="103"/>
      <c r="D15" s="103"/>
      <c r="E15" s="103"/>
      <c r="F15" s="212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51"/>
      <c r="D17" s="103"/>
      <c r="E17" s="103"/>
      <c r="F17" s="251"/>
      <c r="G17" s="252"/>
      <c r="H17" s="252"/>
      <c r="I17" s="100"/>
      <c r="J17" s="100"/>
    </row>
    <row r="18" spans="1:10" x14ac:dyDescent="0.3">
      <c r="A18" s="100"/>
      <c r="B18" s="103"/>
      <c r="C18" s="213" t="s">
        <v>251</v>
      </c>
      <c r="D18" s="213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4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4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11" sqref="F11"/>
    </sheetView>
  </sheetViews>
  <sheetFormatPr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8" t="s">
        <v>97</v>
      </c>
      <c r="H1" s="159"/>
    </row>
    <row r="2" spans="1:8" x14ac:dyDescent="0.3">
      <c r="A2" s="75" t="s">
        <v>128</v>
      </c>
      <c r="B2" s="75"/>
      <c r="C2" s="75"/>
      <c r="D2" s="75"/>
      <c r="E2" s="75"/>
      <c r="F2" s="75"/>
      <c r="G2" s="160" t="str">
        <f>'ფორმა N1'!L2</f>
        <v>13/10/2020- 31/10/2020</v>
      </c>
      <c r="H2" s="159"/>
    </row>
    <row r="3" spans="1:8" x14ac:dyDescent="0.3">
      <c r="A3" s="75"/>
      <c r="B3" s="75"/>
      <c r="C3" s="75"/>
      <c r="D3" s="75"/>
      <c r="E3" s="75"/>
      <c r="F3" s="75"/>
      <c r="G3" s="101"/>
      <c r="H3" s="159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1" t="str">
        <f>'ფორმა N1'!A5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1"/>
      <c r="F5" s="201"/>
      <c r="G5" s="201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1" t="s">
        <v>295</v>
      </c>
      <c r="B8" s="161" t="s">
        <v>129</v>
      </c>
      <c r="C8" s="162" t="s">
        <v>335</v>
      </c>
      <c r="D8" s="162" t="s">
        <v>336</v>
      </c>
      <c r="E8" s="162" t="s">
        <v>258</v>
      </c>
      <c r="F8" s="161" t="s">
        <v>300</v>
      </c>
      <c r="G8" s="162" t="s">
        <v>296</v>
      </c>
      <c r="H8" s="104"/>
    </row>
    <row r="9" spans="1:8" x14ac:dyDescent="0.3">
      <c r="A9" s="163" t="s">
        <v>297</v>
      </c>
      <c r="B9" s="164"/>
      <c r="C9" s="165"/>
      <c r="D9" s="166"/>
      <c r="E9" s="166"/>
      <c r="F9" s="166"/>
      <c r="G9" s="167"/>
      <c r="H9" s="104"/>
    </row>
    <row r="10" spans="1:8" ht="15.75" x14ac:dyDescent="0.3">
      <c r="A10" s="164">
        <v>1</v>
      </c>
      <c r="B10" s="151">
        <v>44131</v>
      </c>
      <c r="C10" s="168">
        <v>305560</v>
      </c>
      <c r="D10" s="169">
        <v>305560</v>
      </c>
      <c r="E10" s="169" t="s">
        <v>209</v>
      </c>
      <c r="F10" s="169" t="s">
        <v>551</v>
      </c>
      <c r="G10" s="170">
        <f>IF(ISBLANK(B10),"",G9+C10-D10)</f>
        <v>0</v>
      </c>
      <c r="H10" s="104"/>
    </row>
    <row r="11" spans="1:8" ht="15.75" x14ac:dyDescent="0.3">
      <c r="A11" s="164">
        <v>2</v>
      </c>
      <c r="B11" s="151"/>
      <c r="C11" s="168"/>
      <c r="D11" s="169"/>
      <c r="E11" s="169"/>
      <c r="F11" s="169"/>
      <c r="G11" s="170" t="str">
        <f t="shared" ref="G11:G38" si="0">IF(ISBLANK(B11),"",G10+C11-D11)</f>
        <v/>
      </c>
      <c r="H11" s="104"/>
    </row>
    <row r="12" spans="1:8" ht="15.75" x14ac:dyDescent="0.3">
      <c r="A12" s="164">
        <v>3</v>
      </c>
      <c r="B12" s="151"/>
      <c r="C12" s="168"/>
      <c r="D12" s="169"/>
      <c r="E12" s="169"/>
      <c r="F12" s="169"/>
      <c r="G12" s="170" t="str">
        <f t="shared" si="0"/>
        <v/>
      </c>
      <c r="H12" s="104"/>
    </row>
    <row r="13" spans="1:8" ht="15.75" x14ac:dyDescent="0.3">
      <c r="A13" s="164">
        <v>4</v>
      </c>
      <c r="B13" s="151"/>
      <c r="C13" s="168"/>
      <c r="D13" s="169"/>
      <c r="E13" s="169"/>
      <c r="F13" s="169"/>
      <c r="G13" s="170" t="str">
        <f t="shared" si="0"/>
        <v/>
      </c>
      <c r="H13" s="104"/>
    </row>
    <row r="14" spans="1:8" ht="15.75" x14ac:dyDescent="0.3">
      <c r="A14" s="164">
        <v>5</v>
      </c>
      <c r="B14" s="151"/>
      <c r="C14" s="168"/>
      <c r="D14" s="169"/>
      <c r="E14" s="169"/>
      <c r="F14" s="169"/>
      <c r="G14" s="170" t="str">
        <f t="shared" si="0"/>
        <v/>
      </c>
      <c r="H14" s="104"/>
    </row>
    <row r="15" spans="1:8" ht="15.75" x14ac:dyDescent="0.3">
      <c r="A15" s="164">
        <v>6</v>
      </c>
      <c r="B15" s="151"/>
      <c r="C15" s="168"/>
      <c r="D15" s="169"/>
      <c r="E15" s="169"/>
      <c r="F15" s="169"/>
      <c r="G15" s="170" t="str">
        <f t="shared" si="0"/>
        <v/>
      </c>
      <c r="H15" s="104"/>
    </row>
    <row r="16" spans="1:8" ht="15.75" x14ac:dyDescent="0.3">
      <c r="A16" s="164">
        <v>7</v>
      </c>
      <c r="B16" s="151"/>
      <c r="C16" s="168"/>
      <c r="D16" s="169"/>
      <c r="E16" s="169"/>
      <c r="F16" s="169"/>
      <c r="G16" s="170" t="str">
        <f t="shared" si="0"/>
        <v/>
      </c>
      <c r="H16" s="104"/>
    </row>
    <row r="17" spans="1:8" ht="15.75" x14ac:dyDescent="0.3">
      <c r="A17" s="164">
        <v>8</v>
      </c>
      <c r="B17" s="151"/>
      <c r="C17" s="168"/>
      <c r="D17" s="169"/>
      <c r="E17" s="169"/>
      <c r="F17" s="169"/>
      <c r="G17" s="170" t="str">
        <f t="shared" si="0"/>
        <v/>
      </c>
      <c r="H17" s="104"/>
    </row>
    <row r="18" spans="1:8" ht="15.75" x14ac:dyDescent="0.3">
      <c r="A18" s="164">
        <v>9</v>
      </c>
      <c r="B18" s="151"/>
      <c r="C18" s="168"/>
      <c r="D18" s="169"/>
      <c r="E18" s="169"/>
      <c r="F18" s="169"/>
      <c r="G18" s="170" t="str">
        <f t="shared" si="0"/>
        <v/>
      </c>
      <c r="H18" s="104"/>
    </row>
    <row r="19" spans="1:8" ht="15.75" x14ac:dyDescent="0.3">
      <c r="A19" s="164">
        <v>10</v>
      </c>
      <c r="B19" s="151"/>
      <c r="C19" s="168"/>
      <c r="D19" s="169"/>
      <c r="E19" s="169"/>
      <c r="F19" s="169"/>
      <c r="G19" s="170" t="str">
        <f t="shared" si="0"/>
        <v/>
      </c>
      <c r="H19" s="104"/>
    </row>
    <row r="20" spans="1:8" ht="15.75" x14ac:dyDescent="0.3">
      <c r="A20" s="164">
        <v>11</v>
      </c>
      <c r="B20" s="151"/>
      <c r="C20" s="168"/>
      <c r="D20" s="169"/>
      <c r="E20" s="169"/>
      <c r="F20" s="169"/>
      <c r="G20" s="170" t="str">
        <f t="shared" si="0"/>
        <v/>
      </c>
      <c r="H20" s="104"/>
    </row>
    <row r="21" spans="1:8" ht="15.75" x14ac:dyDescent="0.3">
      <c r="A21" s="164">
        <v>12</v>
      </c>
      <c r="B21" s="151"/>
      <c r="C21" s="168"/>
      <c r="D21" s="169"/>
      <c r="E21" s="169"/>
      <c r="F21" s="169"/>
      <c r="G21" s="170" t="str">
        <f t="shared" si="0"/>
        <v/>
      </c>
      <c r="H21" s="104"/>
    </row>
    <row r="22" spans="1:8" ht="15.75" x14ac:dyDescent="0.3">
      <c r="A22" s="164">
        <v>13</v>
      </c>
      <c r="B22" s="151"/>
      <c r="C22" s="168"/>
      <c r="D22" s="169"/>
      <c r="E22" s="169"/>
      <c r="F22" s="169"/>
      <c r="G22" s="170" t="str">
        <f t="shared" si="0"/>
        <v/>
      </c>
      <c r="H22" s="104"/>
    </row>
    <row r="23" spans="1:8" ht="15.75" x14ac:dyDescent="0.3">
      <c r="A23" s="164">
        <v>14</v>
      </c>
      <c r="B23" s="151"/>
      <c r="C23" s="168"/>
      <c r="D23" s="169"/>
      <c r="E23" s="169"/>
      <c r="F23" s="169"/>
      <c r="G23" s="170" t="str">
        <f t="shared" si="0"/>
        <v/>
      </c>
      <c r="H23" s="104"/>
    </row>
    <row r="24" spans="1:8" ht="15.75" x14ac:dyDescent="0.3">
      <c r="A24" s="164">
        <v>15</v>
      </c>
      <c r="B24" s="151"/>
      <c r="C24" s="168"/>
      <c r="D24" s="169"/>
      <c r="E24" s="169"/>
      <c r="F24" s="169"/>
      <c r="G24" s="170" t="str">
        <f t="shared" si="0"/>
        <v/>
      </c>
      <c r="H24" s="104"/>
    </row>
    <row r="25" spans="1:8" ht="15.75" x14ac:dyDescent="0.3">
      <c r="A25" s="164">
        <v>16</v>
      </c>
      <c r="B25" s="151"/>
      <c r="C25" s="168"/>
      <c r="D25" s="169"/>
      <c r="E25" s="169"/>
      <c r="F25" s="169"/>
      <c r="G25" s="170" t="str">
        <f t="shared" si="0"/>
        <v/>
      </c>
      <c r="H25" s="104"/>
    </row>
    <row r="26" spans="1:8" ht="15.75" x14ac:dyDescent="0.3">
      <c r="A26" s="164">
        <v>17</v>
      </c>
      <c r="B26" s="151"/>
      <c r="C26" s="168"/>
      <c r="D26" s="169"/>
      <c r="E26" s="169"/>
      <c r="F26" s="169"/>
      <c r="G26" s="170" t="str">
        <f t="shared" si="0"/>
        <v/>
      </c>
      <c r="H26" s="104"/>
    </row>
    <row r="27" spans="1:8" ht="15.75" x14ac:dyDescent="0.3">
      <c r="A27" s="164">
        <v>18</v>
      </c>
      <c r="B27" s="151"/>
      <c r="C27" s="168"/>
      <c r="D27" s="169"/>
      <c r="E27" s="169"/>
      <c r="F27" s="169"/>
      <c r="G27" s="170" t="str">
        <f t="shared" si="0"/>
        <v/>
      </c>
      <c r="H27" s="104"/>
    </row>
    <row r="28" spans="1:8" ht="15.75" x14ac:dyDescent="0.3">
      <c r="A28" s="164">
        <v>19</v>
      </c>
      <c r="B28" s="151"/>
      <c r="C28" s="168"/>
      <c r="D28" s="169"/>
      <c r="E28" s="169"/>
      <c r="F28" s="169"/>
      <c r="G28" s="170" t="str">
        <f t="shared" si="0"/>
        <v/>
      </c>
      <c r="H28" s="104"/>
    </row>
    <row r="29" spans="1:8" ht="15.75" x14ac:dyDescent="0.3">
      <c r="A29" s="164">
        <v>20</v>
      </c>
      <c r="B29" s="151"/>
      <c r="C29" s="168"/>
      <c r="D29" s="169"/>
      <c r="E29" s="169"/>
      <c r="F29" s="169"/>
      <c r="G29" s="170" t="str">
        <f t="shared" si="0"/>
        <v/>
      </c>
      <c r="H29" s="104"/>
    </row>
    <row r="30" spans="1:8" ht="15.75" x14ac:dyDescent="0.3">
      <c r="A30" s="164">
        <v>21</v>
      </c>
      <c r="B30" s="151"/>
      <c r="C30" s="171"/>
      <c r="D30" s="172"/>
      <c r="E30" s="172"/>
      <c r="F30" s="172"/>
      <c r="G30" s="170" t="str">
        <f t="shared" si="0"/>
        <v/>
      </c>
      <c r="H30" s="104"/>
    </row>
    <row r="31" spans="1:8" ht="15.75" x14ac:dyDescent="0.3">
      <c r="A31" s="164">
        <v>22</v>
      </c>
      <c r="B31" s="151"/>
      <c r="C31" s="171"/>
      <c r="D31" s="172"/>
      <c r="E31" s="172"/>
      <c r="F31" s="172"/>
      <c r="G31" s="170" t="str">
        <f t="shared" si="0"/>
        <v/>
      </c>
      <c r="H31" s="104"/>
    </row>
    <row r="32" spans="1:8" ht="15.75" x14ac:dyDescent="0.3">
      <c r="A32" s="164">
        <v>23</v>
      </c>
      <c r="B32" s="151"/>
      <c r="C32" s="171"/>
      <c r="D32" s="172"/>
      <c r="E32" s="172"/>
      <c r="F32" s="172"/>
      <c r="G32" s="170" t="str">
        <f t="shared" si="0"/>
        <v/>
      </c>
      <c r="H32" s="104"/>
    </row>
    <row r="33" spans="1:10" ht="15.75" x14ac:dyDescent="0.3">
      <c r="A33" s="164">
        <v>24</v>
      </c>
      <c r="B33" s="151"/>
      <c r="C33" s="171"/>
      <c r="D33" s="172"/>
      <c r="E33" s="172"/>
      <c r="F33" s="172"/>
      <c r="G33" s="170" t="str">
        <f t="shared" si="0"/>
        <v/>
      </c>
      <c r="H33" s="104"/>
    </row>
    <row r="34" spans="1:10" ht="15.75" x14ac:dyDescent="0.3">
      <c r="A34" s="164">
        <v>25</v>
      </c>
      <c r="B34" s="151"/>
      <c r="C34" s="171"/>
      <c r="D34" s="172"/>
      <c r="E34" s="172"/>
      <c r="F34" s="172"/>
      <c r="G34" s="170" t="str">
        <f t="shared" si="0"/>
        <v/>
      </c>
      <c r="H34" s="104"/>
    </row>
    <row r="35" spans="1:10" ht="15.75" x14ac:dyDescent="0.3">
      <c r="A35" s="164">
        <v>26</v>
      </c>
      <c r="B35" s="151"/>
      <c r="C35" s="171"/>
      <c r="D35" s="172"/>
      <c r="E35" s="172"/>
      <c r="F35" s="172"/>
      <c r="G35" s="170" t="str">
        <f t="shared" si="0"/>
        <v/>
      </c>
      <c r="H35" s="104"/>
    </row>
    <row r="36" spans="1:10" ht="15.75" x14ac:dyDescent="0.3">
      <c r="A36" s="164">
        <v>27</v>
      </c>
      <c r="B36" s="151"/>
      <c r="C36" s="171"/>
      <c r="D36" s="172"/>
      <c r="E36" s="172"/>
      <c r="F36" s="172"/>
      <c r="G36" s="170" t="str">
        <f t="shared" si="0"/>
        <v/>
      </c>
      <c r="H36" s="104"/>
    </row>
    <row r="37" spans="1:10" ht="15.75" x14ac:dyDescent="0.3">
      <c r="A37" s="164">
        <v>28</v>
      </c>
      <c r="B37" s="151"/>
      <c r="C37" s="171"/>
      <c r="D37" s="172"/>
      <c r="E37" s="172"/>
      <c r="F37" s="172"/>
      <c r="G37" s="170" t="str">
        <f t="shared" si="0"/>
        <v/>
      </c>
      <c r="H37" s="104"/>
    </row>
    <row r="38" spans="1:10" ht="15.75" x14ac:dyDescent="0.3">
      <c r="A38" s="164">
        <v>29</v>
      </c>
      <c r="B38" s="151"/>
      <c r="C38" s="171"/>
      <c r="D38" s="172"/>
      <c r="E38" s="172"/>
      <c r="F38" s="172"/>
      <c r="G38" s="170" t="str">
        <f t="shared" si="0"/>
        <v/>
      </c>
      <c r="H38" s="104"/>
    </row>
    <row r="39" spans="1:10" ht="15.75" x14ac:dyDescent="0.3">
      <c r="A39" s="164" t="s">
        <v>261</v>
      </c>
      <c r="B39" s="151"/>
      <c r="C39" s="171"/>
      <c r="D39" s="172"/>
      <c r="E39" s="172"/>
      <c r="F39" s="172"/>
      <c r="G39" s="170" t="str">
        <f>IF(ISBLANK(B39),"",#REF!+C39-D39)</f>
        <v/>
      </c>
      <c r="H39" s="104"/>
    </row>
    <row r="40" spans="1:10" x14ac:dyDescent="0.3">
      <c r="A40" s="173" t="s">
        <v>298</v>
      </c>
      <c r="B40" s="174"/>
      <c r="C40" s="175"/>
      <c r="D40" s="176"/>
      <c r="E40" s="176"/>
      <c r="F40" s="177"/>
      <c r="G40" s="178" t="str">
        <f>G39</f>
        <v/>
      </c>
      <c r="H40" s="104"/>
    </row>
    <row r="44" spans="1:10" x14ac:dyDescent="0.3">
      <c r="B44" s="181" t="s">
        <v>96</v>
      </c>
      <c r="F44" s="182"/>
    </row>
    <row r="45" spans="1:10" x14ac:dyDescent="0.3">
      <c r="F45" s="180"/>
      <c r="G45" s="180"/>
      <c r="H45" s="180"/>
      <c r="I45" s="180"/>
      <c r="J45" s="180"/>
    </row>
    <row r="46" spans="1:10" x14ac:dyDescent="0.3">
      <c r="C46" s="183"/>
      <c r="F46" s="183"/>
      <c r="G46" s="184"/>
      <c r="H46" s="180"/>
      <c r="I46" s="180"/>
      <c r="J46" s="180"/>
    </row>
    <row r="47" spans="1:10" x14ac:dyDescent="0.3">
      <c r="A47" s="180"/>
      <c r="C47" s="185" t="s">
        <v>251</v>
      </c>
      <c r="F47" s="186" t="s">
        <v>256</v>
      </c>
      <c r="G47" s="184"/>
      <c r="H47" s="180"/>
      <c r="I47" s="180"/>
      <c r="J47" s="180"/>
    </row>
    <row r="48" spans="1:10" x14ac:dyDescent="0.3">
      <c r="A48" s="180"/>
      <c r="C48" s="187" t="s">
        <v>127</v>
      </c>
      <c r="F48" s="179" t="s">
        <v>252</v>
      </c>
      <c r="G48" s="180"/>
      <c r="H48" s="180"/>
      <c r="I48" s="180"/>
      <c r="J48" s="180"/>
    </row>
    <row r="49" spans="2:2" s="180" customFormat="1" x14ac:dyDescent="0.3">
      <c r="B49" s="179"/>
    </row>
    <row r="50" spans="2:2" s="180" customFormat="1" ht="12.75" x14ac:dyDescent="0.2"/>
    <row r="51" spans="2:2" s="180" customFormat="1" ht="12.75" x14ac:dyDescent="0.2"/>
    <row r="52" spans="2:2" s="180" customFormat="1" ht="12.75" x14ac:dyDescent="0.2"/>
    <row r="53" spans="2:2" s="18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E18" sqref="E18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73" t="s">
        <v>97</v>
      </c>
      <c r="J1" s="473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57" t="str">
        <f>'ფორმა N1'!L2</f>
        <v>13/10/2020- 31/10/2020</v>
      </c>
      <c r="J2" s="458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საქ. ძალოვან ვეტერანთა და პატრიოტთა პოლიტიკური მოძრაობა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72" t="s">
        <v>208</v>
      </c>
      <c r="C7" s="472"/>
      <c r="D7" s="472" t="s">
        <v>275</v>
      </c>
      <c r="E7" s="472"/>
      <c r="F7" s="472" t="s">
        <v>276</v>
      </c>
      <c r="G7" s="472"/>
      <c r="H7" s="150" t="s">
        <v>262</v>
      </c>
      <c r="I7" s="472" t="s">
        <v>211</v>
      </c>
      <c r="J7" s="472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1" t="s">
        <v>104</v>
      </c>
      <c r="B9" s="81">
        <f>SUM(B10,B14,B17)</f>
        <v>0</v>
      </c>
      <c r="C9" s="441">
        <f>SUM(C10,C14,C17)</f>
        <v>6428.64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441">
        <f t="shared" si="0"/>
        <v>6428.64</v>
      </c>
      <c r="K9" s="144"/>
    </row>
    <row r="10" spans="1:12" ht="15" x14ac:dyDescent="0.2">
      <c r="A10" s="62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 x14ac:dyDescent="0.2">
      <c r="A14" s="62" t="s">
        <v>109</v>
      </c>
      <c r="B14" s="132">
        <f>SUM(B15:B16)</f>
        <v>0</v>
      </c>
      <c r="C14" s="132">
        <f>SUM(C15:C16)</f>
        <v>6428.64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6428.64</v>
      </c>
      <c r="K14" s="144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 x14ac:dyDescent="0.2">
      <c r="A16" s="62" t="s">
        <v>111</v>
      </c>
      <c r="B16" s="26"/>
      <c r="C16" s="26">
        <v>6428.64</v>
      </c>
      <c r="D16" s="26"/>
      <c r="E16" s="26"/>
      <c r="F16" s="26"/>
      <c r="G16" s="26"/>
      <c r="H16" s="26"/>
      <c r="I16" s="26"/>
      <c r="J16" s="26">
        <f>C16+E16-G16</f>
        <v>6428.64</v>
      </c>
      <c r="K16" s="144"/>
    </row>
    <row r="17" spans="1:11" ht="15" x14ac:dyDescent="0.2">
      <c r="A17" s="62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 x14ac:dyDescent="0.2">
      <c r="A19" s="62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2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K35"/>
  <sheetViews>
    <sheetView view="pageBreakPreview" zoomScale="80" zoomScaleNormal="80" zoomScaleSheetLayoutView="80" workbookViewId="0">
      <selection activeCell="C19" sqref="C19"/>
    </sheetView>
  </sheetViews>
  <sheetFormatPr defaultRowHeight="12.75" x14ac:dyDescent="0.2"/>
  <cols>
    <col min="1" max="1" width="6" style="195" customWidth="1"/>
    <col min="2" max="2" width="15.140625" style="195" customWidth="1"/>
    <col min="3" max="3" width="35.140625" style="195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11" ht="15" x14ac:dyDescent="0.2">
      <c r="A1" s="188" t="s">
        <v>459</v>
      </c>
      <c r="B1" s="188"/>
      <c r="C1" s="189"/>
      <c r="D1" s="189"/>
      <c r="E1" s="189"/>
      <c r="F1" s="189"/>
      <c r="G1" s="189"/>
      <c r="H1" s="189"/>
      <c r="I1" s="357" t="s">
        <v>97</v>
      </c>
    </row>
    <row r="2" spans="1:11" ht="15" x14ac:dyDescent="0.3">
      <c r="A2" s="147" t="s">
        <v>128</v>
      </c>
      <c r="B2" s="147"/>
      <c r="C2" s="189"/>
      <c r="D2" s="189"/>
      <c r="E2" s="189"/>
      <c r="F2" s="189"/>
      <c r="G2" s="189"/>
      <c r="H2" s="189"/>
      <c r="I2" s="354" t="str">
        <f>'ფორმა N1'!L2</f>
        <v>13/10/2020- 31/10/2020</v>
      </c>
    </row>
    <row r="3" spans="1:11" ht="15" x14ac:dyDescent="0.2">
      <c r="A3" s="189"/>
      <c r="B3" s="189"/>
      <c r="C3" s="189"/>
      <c r="D3" s="189"/>
      <c r="E3" s="189"/>
      <c r="F3" s="189"/>
      <c r="G3" s="189"/>
      <c r="H3" s="189"/>
      <c r="I3" s="140"/>
    </row>
    <row r="4" spans="1:11" ht="15" x14ac:dyDescent="0.3">
      <c r="A4" s="113" t="s">
        <v>257</v>
      </c>
      <c r="B4" s="113"/>
      <c r="C4" s="113"/>
      <c r="D4" s="113"/>
      <c r="E4" s="367"/>
      <c r="F4" s="190"/>
      <c r="G4" s="189"/>
      <c r="H4" s="189"/>
      <c r="I4" s="190"/>
    </row>
    <row r="5" spans="1:11" s="372" customFormat="1" ht="15" x14ac:dyDescent="0.3">
      <c r="A5" s="368" t="str">
        <f>'ფორმა N1'!A5</f>
        <v>საქ. ძალოვან ვეტერანთა და პატრიოტთა პოლიტიკური მოძრაობა</v>
      </c>
      <c r="B5" s="368"/>
      <c r="C5" s="369"/>
      <c r="D5" s="369"/>
      <c r="E5" s="369"/>
      <c r="F5" s="370"/>
      <c r="G5" s="371"/>
      <c r="H5" s="371"/>
      <c r="I5" s="370"/>
    </row>
    <row r="6" spans="1:11" ht="13.5" x14ac:dyDescent="0.2">
      <c r="A6" s="141"/>
      <c r="B6" s="141"/>
      <c r="C6" s="373"/>
      <c r="D6" s="373"/>
      <c r="E6" s="373"/>
      <c r="F6" s="189"/>
      <c r="G6" s="189"/>
      <c r="H6" s="189"/>
      <c r="I6" s="189"/>
    </row>
    <row r="7" spans="1:11" ht="60" x14ac:dyDescent="0.2">
      <c r="A7" s="374" t="s">
        <v>64</v>
      </c>
      <c r="B7" s="374" t="s">
        <v>450</v>
      </c>
      <c r="C7" s="375" t="s">
        <v>451</v>
      </c>
      <c r="D7" s="375" t="s">
        <v>452</v>
      </c>
      <c r="E7" s="375" t="s">
        <v>453</v>
      </c>
      <c r="F7" s="375" t="s">
        <v>346</v>
      </c>
      <c r="G7" s="375" t="s">
        <v>454</v>
      </c>
      <c r="H7" s="375" t="s">
        <v>455</v>
      </c>
      <c r="I7" s="375" t="s">
        <v>456</v>
      </c>
    </row>
    <row r="8" spans="1:11" ht="15" x14ac:dyDescent="0.2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5">
        <v>9</v>
      </c>
    </row>
    <row r="9" spans="1:11" ht="30" x14ac:dyDescent="0.2">
      <c r="A9" s="376">
        <v>1</v>
      </c>
      <c r="B9" s="523" t="s">
        <v>507</v>
      </c>
      <c r="C9" s="524" t="s">
        <v>552</v>
      </c>
      <c r="D9" s="525"/>
      <c r="E9" s="525" t="s">
        <v>553</v>
      </c>
      <c r="F9" s="524" t="s">
        <v>554</v>
      </c>
      <c r="G9" s="524">
        <v>200</v>
      </c>
      <c r="H9" s="524">
        <v>216296808</v>
      </c>
      <c r="I9" s="526" t="s">
        <v>555</v>
      </c>
    </row>
    <row r="10" spans="1:11" ht="15" x14ac:dyDescent="0.2">
      <c r="A10" s="376">
        <v>2</v>
      </c>
      <c r="B10" s="523" t="s">
        <v>507</v>
      </c>
      <c r="C10" s="524" t="s">
        <v>556</v>
      </c>
      <c r="D10" s="525"/>
      <c r="E10" s="525" t="s">
        <v>557</v>
      </c>
      <c r="F10" s="524" t="s">
        <v>558</v>
      </c>
      <c r="G10" s="524">
        <v>1990</v>
      </c>
      <c r="H10" s="524">
        <v>21001002319</v>
      </c>
      <c r="I10" s="526" t="s">
        <v>559</v>
      </c>
      <c r="J10" s="527"/>
      <c r="K10" s="528"/>
    </row>
    <row r="11" spans="1:11" ht="15" x14ac:dyDescent="0.2">
      <c r="A11" s="376">
        <v>3</v>
      </c>
      <c r="B11" s="548"/>
      <c r="C11" s="548"/>
      <c r="D11" s="548"/>
      <c r="E11" s="548"/>
      <c r="F11" s="548"/>
      <c r="G11" s="548"/>
      <c r="H11" s="548"/>
      <c r="I11" s="548"/>
      <c r="J11" s="527"/>
      <c r="K11" s="528"/>
    </row>
    <row r="12" spans="1:11" ht="15" x14ac:dyDescent="0.2">
      <c r="A12" s="376">
        <v>4</v>
      </c>
      <c r="B12" s="548"/>
      <c r="C12" s="548"/>
      <c r="D12" s="548"/>
      <c r="E12" s="548"/>
      <c r="F12" s="548"/>
      <c r="G12" s="548"/>
      <c r="H12" s="548"/>
      <c r="I12" s="548"/>
    </row>
    <row r="13" spans="1:11" ht="15" x14ac:dyDescent="0.2">
      <c r="A13" s="376">
        <v>5</v>
      </c>
      <c r="B13" s="376"/>
      <c r="C13" s="377"/>
      <c r="D13" s="377"/>
      <c r="E13" s="377"/>
      <c r="F13" s="377"/>
      <c r="G13" s="377"/>
      <c r="H13" s="377"/>
      <c r="I13" s="377"/>
    </row>
    <row r="14" spans="1:11" ht="15" x14ac:dyDescent="0.2">
      <c r="A14" s="376">
        <v>6</v>
      </c>
      <c r="B14" s="376"/>
      <c r="C14" s="377"/>
      <c r="D14" s="377"/>
      <c r="E14" s="377"/>
      <c r="F14" s="377"/>
      <c r="G14" s="377"/>
      <c r="H14" s="377"/>
      <c r="I14" s="377"/>
    </row>
    <row r="15" spans="1:11" ht="15" x14ac:dyDescent="0.2">
      <c r="A15" s="376">
        <v>7</v>
      </c>
      <c r="B15" s="376"/>
      <c r="C15" s="377"/>
      <c r="D15" s="377"/>
      <c r="E15" s="377"/>
      <c r="F15" s="377"/>
      <c r="G15" s="377"/>
      <c r="H15" s="377"/>
      <c r="I15" s="377"/>
    </row>
    <row r="16" spans="1:11" ht="15" x14ac:dyDescent="0.2">
      <c r="A16" s="376">
        <v>8</v>
      </c>
      <c r="B16" s="376"/>
      <c r="C16" s="377"/>
      <c r="D16" s="377"/>
      <c r="E16" s="377"/>
      <c r="F16" s="377"/>
      <c r="G16" s="377"/>
      <c r="H16" s="377"/>
      <c r="I16" s="377"/>
    </row>
    <row r="17" spans="1:9" ht="15" x14ac:dyDescent="0.2">
      <c r="A17" s="376">
        <v>9</v>
      </c>
      <c r="B17" s="376"/>
      <c r="C17" s="377"/>
      <c r="D17" s="377"/>
      <c r="E17" s="377"/>
      <c r="F17" s="377"/>
      <c r="G17" s="377"/>
      <c r="H17" s="377"/>
      <c r="I17" s="377"/>
    </row>
    <row r="18" spans="1:9" ht="15" x14ac:dyDescent="0.2">
      <c r="A18" s="376">
        <v>10</v>
      </c>
      <c r="B18" s="376"/>
      <c r="C18" s="377"/>
      <c r="D18" s="377"/>
      <c r="E18" s="377"/>
      <c r="F18" s="377"/>
      <c r="G18" s="377"/>
      <c r="H18" s="377"/>
      <c r="I18" s="377"/>
    </row>
    <row r="19" spans="1:9" ht="15" x14ac:dyDescent="0.2">
      <c r="A19" s="376">
        <v>11</v>
      </c>
      <c r="B19" s="376"/>
      <c r="C19" s="377"/>
      <c r="D19" s="377"/>
      <c r="E19" s="377"/>
      <c r="F19" s="377"/>
      <c r="G19" s="377"/>
      <c r="H19" s="377"/>
      <c r="I19" s="377"/>
    </row>
    <row r="20" spans="1:9" ht="15" x14ac:dyDescent="0.2">
      <c r="A20" s="376">
        <v>12</v>
      </c>
      <c r="B20" s="376"/>
      <c r="C20" s="377"/>
      <c r="D20" s="377"/>
      <c r="E20" s="377"/>
      <c r="F20" s="377"/>
      <c r="G20" s="377"/>
      <c r="H20" s="377"/>
      <c r="I20" s="377"/>
    </row>
    <row r="21" spans="1:9" ht="15" x14ac:dyDescent="0.2">
      <c r="A21" s="376">
        <v>13</v>
      </c>
      <c r="B21" s="376"/>
      <c r="C21" s="377"/>
      <c r="D21" s="377"/>
      <c r="E21" s="377"/>
      <c r="F21" s="377"/>
      <c r="G21" s="377"/>
      <c r="H21" s="377"/>
      <c r="I21" s="377"/>
    </row>
    <row r="22" spans="1:9" ht="15" x14ac:dyDescent="0.2">
      <c r="A22" s="376">
        <v>14</v>
      </c>
      <c r="B22" s="376"/>
      <c r="C22" s="377"/>
      <c r="D22" s="377"/>
      <c r="E22" s="377"/>
      <c r="F22" s="377"/>
      <c r="G22" s="377"/>
      <c r="H22" s="377"/>
      <c r="I22" s="377"/>
    </row>
    <row r="23" spans="1:9" ht="15" x14ac:dyDescent="0.2">
      <c r="A23" s="376">
        <v>15</v>
      </c>
      <c r="B23" s="376"/>
      <c r="C23" s="377"/>
      <c r="D23" s="377"/>
      <c r="E23" s="377"/>
      <c r="F23" s="377"/>
      <c r="G23" s="377"/>
      <c r="H23" s="377"/>
      <c r="I23" s="377"/>
    </row>
    <row r="24" spans="1:9" ht="15" x14ac:dyDescent="0.2">
      <c r="A24" s="376">
        <v>16</v>
      </c>
      <c r="B24" s="376"/>
      <c r="C24" s="377"/>
      <c r="D24" s="377"/>
      <c r="E24" s="377"/>
      <c r="F24" s="377"/>
      <c r="G24" s="377"/>
      <c r="H24" s="377"/>
      <c r="I24" s="377"/>
    </row>
    <row r="25" spans="1:9" ht="15" x14ac:dyDescent="0.2">
      <c r="A25" s="376">
        <v>17</v>
      </c>
      <c r="B25" s="376"/>
      <c r="C25" s="377"/>
      <c r="D25" s="377"/>
      <c r="E25" s="377"/>
      <c r="F25" s="377"/>
      <c r="G25" s="377"/>
      <c r="H25" s="377"/>
      <c r="I25" s="377"/>
    </row>
    <row r="26" spans="1:9" ht="15" x14ac:dyDescent="0.2">
      <c r="A26" s="376">
        <v>18</v>
      </c>
      <c r="B26" s="376"/>
      <c r="C26" s="377"/>
      <c r="D26" s="377"/>
      <c r="E26" s="377"/>
      <c r="F26" s="377"/>
      <c r="G26" s="377"/>
      <c r="H26" s="377"/>
      <c r="I26" s="377"/>
    </row>
    <row r="27" spans="1:9" ht="15" x14ac:dyDescent="0.2">
      <c r="A27" s="376" t="s">
        <v>261</v>
      </c>
      <c r="B27" s="376"/>
      <c r="C27" s="377"/>
      <c r="D27" s="377"/>
      <c r="E27" s="377"/>
      <c r="F27" s="377"/>
      <c r="G27" s="438">
        <f>SUM(G9:G22)</f>
        <v>2190</v>
      </c>
      <c r="H27" s="377"/>
      <c r="I27" s="377"/>
    </row>
    <row r="28" spans="1:9" x14ac:dyDescent="0.2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 x14ac:dyDescent="0.2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 x14ac:dyDescent="0.2">
      <c r="A30" s="378"/>
      <c r="B30" s="378"/>
      <c r="C30" s="191"/>
      <c r="D30" s="191"/>
      <c r="E30" s="191"/>
      <c r="F30" s="191"/>
      <c r="G30" s="191"/>
      <c r="H30" s="191"/>
      <c r="I30" s="191"/>
    </row>
    <row r="31" spans="1:9" ht="15" x14ac:dyDescent="0.3">
      <c r="A31" s="21"/>
      <c r="B31" s="21"/>
      <c r="C31" s="379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4"/>
      <c r="E32" s="474"/>
      <c r="G32" s="194"/>
      <c r="H32" s="380"/>
    </row>
    <row r="33" spans="3:8" ht="15" x14ac:dyDescent="0.3">
      <c r="C33" s="21"/>
      <c r="D33" s="475" t="s">
        <v>251</v>
      </c>
      <c r="E33" s="475"/>
      <c r="G33" s="476" t="s">
        <v>457</v>
      </c>
      <c r="H33" s="476"/>
    </row>
    <row r="34" spans="3:8" ht="15" x14ac:dyDescent="0.3">
      <c r="C34" s="21"/>
      <c r="D34" s="21"/>
      <c r="E34" s="21"/>
      <c r="G34" s="477"/>
      <c r="H34" s="477"/>
    </row>
    <row r="35" spans="3:8" ht="15" x14ac:dyDescent="0.3">
      <c r="C35" s="21"/>
      <c r="D35" s="478" t="s">
        <v>127</v>
      </c>
      <c r="E35" s="478"/>
      <c r="G35" s="477"/>
      <c r="H35" s="47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13:B27 B9:B10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2" customWidth="1"/>
    <col min="2" max="2" width="14.85546875" style="372" customWidth="1"/>
    <col min="3" max="3" width="21.140625" style="372" customWidth="1"/>
    <col min="4" max="5" width="12.7109375" style="372" customWidth="1"/>
    <col min="6" max="6" width="13.42578125" style="372" bestFit="1" customWidth="1"/>
    <col min="7" max="7" width="15.28515625" style="372" customWidth="1"/>
    <col min="8" max="8" width="23.85546875" style="372" customWidth="1"/>
    <col min="9" max="9" width="12.140625" style="372" bestFit="1" customWidth="1"/>
    <col min="10" max="10" width="19" style="372" customWidth="1"/>
    <col min="11" max="11" width="17.7109375" style="372" customWidth="1"/>
    <col min="12" max="16384" width="9.140625" style="372"/>
  </cols>
  <sheetData>
    <row r="1" spans="1:12" s="195" customFormat="1" ht="15" x14ac:dyDescent="0.2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57" t="s">
        <v>97</v>
      </c>
    </row>
    <row r="2" spans="1:12" s="195" customFormat="1" ht="15" x14ac:dyDescent="0.3">
      <c r="A2" s="147" t="s">
        <v>128</v>
      </c>
      <c r="B2" s="147"/>
      <c r="C2" s="147"/>
      <c r="D2" s="189"/>
      <c r="E2" s="189"/>
      <c r="F2" s="189"/>
      <c r="G2" s="189"/>
      <c r="H2" s="189"/>
      <c r="I2" s="189"/>
      <c r="J2" s="189"/>
      <c r="K2" s="354" t="str">
        <f>'ფორმა N1'!L2</f>
        <v>13/10/2020- 31/10/2020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40"/>
      <c r="L3" s="372"/>
    </row>
    <row r="4" spans="1:12" s="195" customFormat="1" ht="15" x14ac:dyDescent="0.3">
      <c r="A4" s="113" t="s">
        <v>257</v>
      </c>
      <c r="B4" s="113"/>
      <c r="C4" s="113"/>
      <c r="D4" s="113"/>
      <c r="E4" s="113"/>
      <c r="F4" s="367"/>
      <c r="G4" s="190"/>
      <c r="H4" s="189"/>
      <c r="I4" s="189"/>
      <c r="J4" s="189"/>
      <c r="K4" s="189"/>
    </row>
    <row r="5" spans="1:12" ht="15" x14ac:dyDescent="0.3">
      <c r="A5" s="368" t="str">
        <f>'ფორმა N1'!A5</f>
        <v>საქ. ძალოვან ვეტერანთა და პატრიოტთა პოლიტიკური მოძრაობა</v>
      </c>
      <c r="B5" s="368"/>
      <c r="C5" s="368"/>
      <c r="D5" s="369"/>
      <c r="E5" s="369"/>
      <c r="F5" s="369"/>
      <c r="G5" s="370"/>
      <c r="H5" s="371"/>
      <c r="I5" s="371"/>
      <c r="J5" s="371"/>
      <c r="K5" s="370"/>
    </row>
    <row r="6" spans="1:12" s="195" customFormat="1" ht="13.5" x14ac:dyDescent="0.2">
      <c r="A6" s="141"/>
      <c r="B6" s="141"/>
      <c r="C6" s="141"/>
      <c r="D6" s="373"/>
      <c r="E6" s="373"/>
      <c r="F6" s="373"/>
      <c r="G6" s="189"/>
      <c r="H6" s="189"/>
      <c r="I6" s="189"/>
      <c r="J6" s="189"/>
      <c r="K6" s="189"/>
    </row>
    <row r="7" spans="1:12" s="195" customFormat="1" ht="60" x14ac:dyDescent="0.2">
      <c r="A7" s="374" t="s">
        <v>64</v>
      </c>
      <c r="B7" s="374" t="s">
        <v>450</v>
      </c>
      <c r="C7" s="374" t="s">
        <v>231</v>
      </c>
      <c r="D7" s="375" t="s">
        <v>228</v>
      </c>
      <c r="E7" s="375" t="s">
        <v>229</v>
      </c>
      <c r="F7" s="375" t="s">
        <v>322</v>
      </c>
      <c r="G7" s="375" t="s">
        <v>230</v>
      </c>
      <c r="H7" s="375" t="s">
        <v>458</v>
      </c>
      <c r="I7" s="375" t="s">
        <v>227</v>
      </c>
      <c r="J7" s="375" t="s">
        <v>455</v>
      </c>
      <c r="K7" s="375" t="s">
        <v>456</v>
      </c>
    </row>
    <row r="8" spans="1:12" s="195" customFormat="1" ht="15" x14ac:dyDescent="0.2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4">
        <v>9</v>
      </c>
      <c r="J8" s="374">
        <v>10</v>
      </c>
      <c r="K8" s="375">
        <v>11</v>
      </c>
    </row>
    <row r="9" spans="1:12" s="195" customFormat="1" ht="15" x14ac:dyDescent="0.2">
      <c r="A9" s="376">
        <v>1</v>
      </c>
      <c r="B9" s="376"/>
      <c r="C9" s="376"/>
      <c r="D9" s="377"/>
      <c r="E9" s="377"/>
      <c r="F9" s="377"/>
      <c r="G9" s="377"/>
      <c r="H9" s="377"/>
      <c r="I9" s="377"/>
      <c r="J9" s="377"/>
      <c r="K9" s="377"/>
    </row>
    <row r="10" spans="1:12" s="195" customFormat="1" ht="15" x14ac:dyDescent="0.2">
      <c r="A10" s="376">
        <v>2</v>
      </c>
      <c r="B10" s="376"/>
      <c r="C10" s="376"/>
      <c r="D10" s="377"/>
      <c r="E10" s="377"/>
      <c r="F10" s="377"/>
      <c r="G10" s="377"/>
      <c r="H10" s="377"/>
      <c r="I10" s="377"/>
      <c r="J10" s="377"/>
      <c r="K10" s="377"/>
    </row>
    <row r="11" spans="1:12" s="195" customFormat="1" ht="15" x14ac:dyDescent="0.2">
      <c r="A11" s="376">
        <v>3</v>
      </c>
      <c r="B11" s="376"/>
      <c r="C11" s="376"/>
      <c r="D11" s="377"/>
      <c r="E11" s="377"/>
      <c r="F11" s="377"/>
      <c r="G11" s="377"/>
      <c r="H11" s="377"/>
      <c r="I11" s="377"/>
      <c r="J11" s="377"/>
      <c r="K11" s="377"/>
    </row>
    <row r="12" spans="1:12" s="195" customFormat="1" ht="15" x14ac:dyDescent="0.2">
      <c r="A12" s="376">
        <v>4</v>
      </c>
      <c r="B12" s="376"/>
      <c r="C12" s="376"/>
      <c r="D12" s="377"/>
      <c r="E12" s="377"/>
      <c r="F12" s="377"/>
      <c r="G12" s="377"/>
      <c r="H12" s="377"/>
      <c r="I12" s="377"/>
      <c r="J12" s="377"/>
      <c r="K12" s="377"/>
    </row>
    <row r="13" spans="1:12" s="195" customFormat="1" ht="15" x14ac:dyDescent="0.2">
      <c r="A13" s="376">
        <v>5</v>
      </c>
      <c r="B13" s="376"/>
      <c r="C13" s="376"/>
      <c r="D13" s="377"/>
      <c r="E13" s="377"/>
      <c r="F13" s="377"/>
      <c r="G13" s="377"/>
      <c r="H13" s="377"/>
      <c r="I13" s="377"/>
      <c r="J13" s="377"/>
      <c r="K13" s="377"/>
    </row>
    <row r="14" spans="1:12" s="195" customFormat="1" ht="15" x14ac:dyDescent="0.2">
      <c r="A14" s="376">
        <v>6</v>
      </c>
      <c r="B14" s="376"/>
      <c r="C14" s="376"/>
      <c r="D14" s="377"/>
      <c r="E14" s="377"/>
      <c r="F14" s="377"/>
      <c r="G14" s="377"/>
      <c r="H14" s="377"/>
      <c r="I14" s="377"/>
      <c r="J14" s="377"/>
      <c r="K14" s="377"/>
    </row>
    <row r="15" spans="1:12" s="195" customFormat="1" ht="15" x14ac:dyDescent="0.2">
      <c r="A15" s="376">
        <v>7</v>
      </c>
      <c r="B15" s="376"/>
      <c r="C15" s="376"/>
      <c r="D15" s="377"/>
      <c r="E15" s="377"/>
      <c r="F15" s="377"/>
      <c r="G15" s="377"/>
      <c r="H15" s="377"/>
      <c r="I15" s="377"/>
      <c r="J15" s="377"/>
      <c r="K15" s="377"/>
    </row>
    <row r="16" spans="1:12" s="195" customFormat="1" ht="15" x14ac:dyDescent="0.2">
      <c r="A16" s="376">
        <v>8</v>
      </c>
      <c r="B16" s="376"/>
      <c r="C16" s="376"/>
      <c r="D16" s="377"/>
      <c r="E16" s="377"/>
      <c r="F16" s="377"/>
      <c r="G16" s="377"/>
      <c r="H16" s="377"/>
      <c r="I16" s="377"/>
      <c r="J16" s="377"/>
      <c r="K16" s="377"/>
    </row>
    <row r="17" spans="1:11" s="195" customFormat="1" ht="15" x14ac:dyDescent="0.2">
      <c r="A17" s="376">
        <v>9</v>
      </c>
      <c r="B17" s="376"/>
      <c r="C17" s="376"/>
      <c r="D17" s="377"/>
      <c r="E17" s="377"/>
      <c r="F17" s="377"/>
      <c r="G17" s="377"/>
      <c r="H17" s="377"/>
      <c r="I17" s="377"/>
      <c r="J17" s="377"/>
      <c r="K17" s="377"/>
    </row>
    <row r="18" spans="1:11" s="195" customFormat="1" ht="15" x14ac:dyDescent="0.2">
      <c r="A18" s="376">
        <v>10</v>
      </c>
      <c r="B18" s="376"/>
      <c r="C18" s="376"/>
      <c r="D18" s="377"/>
      <c r="E18" s="377"/>
      <c r="F18" s="377"/>
      <c r="G18" s="377"/>
      <c r="H18" s="377"/>
      <c r="I18" s="377"/>
      <c r="J18" s="377"/>
      <c r="K18" s="377"/>
    </row>
    <row r="19" spans="1:11" s="195" customFormat="1" ht="15" x14ac:dyDescent="0.2">
      <c r="A19" s="376">
        <v>11</v>
      </c>
      <c r="B19" s="376"/>
      <c r="C19" s="376"/>
      <c r="D19" s="377"/>
      <c r="E19" s="377"/>
      <c r="F19" s="377"/>
      <c r="G19" s="377"/>
      <c r="H19" s="377"/>
      <c r="I19" s="377"/>
      <c r="J19" s="377"/>
      <c r="K19" s="377"/>
    </row>
    <row r="20" spans="1:11" s="195" customFormat="1" ht="15" x14ac:dyDescent="0.2">
      <c r="A20" s="376">
        <v>12</v>
      </c>
      <c r="B20" s="376"/>
      <c r="C20" s="376"/>
      <c r="D20" s="377"/>
      <c r="E20" s="377"/>
      <c r="F20" s="377"/>
      <c r="G20" s="377"/>
      <c r="H20" s="377"/>
      <c r="I20" s="377"/>
      <c r="J20" s="377"/>
      <c r="K20" s="377"/>
    </row>
    <row r="21" spans="1:11" s="195" customFormat="1" ht="15" x14ac:dyDescent="0.2">
      <c r="A21" s="376">
        <v>13</v>
      </c>
      <c r="B21" s="376"/>
      <c r="C21" s="376"/>
      <c r="D21" s="377"/>
      <c r="E21" s="377"/>
      <c r="F21" s="377"/>
      <c r="G21" s="377"/>
      <c r="H21" s="377"/>
      <c r="I21" s="377"/>
      <c r="J21" s="377"/>
      <c r="K21" s="377"/>
    </row>
    <row r="22" spans="1:11" s="195" customFormat="1" ht="15" x14ac:dyDescent="0.2">
      <c r="A22" s="376">
        <v>14</v>
      </c>
      <c r="B22" s="376"/>
      <c r="C22" s="376"/>
      <c r="D22" s="377"/>
      <c r="E22" s="377"/>
      <c r="F22" s="377"/>
      <c r="G22" s="377"/>
      <c r="H22" s="377"/>
      <c r="I22" s="377"/>
      <c r="J22" s="377"/>
      <c r="K22" s="377"/>
    </row>
    <row r="23" spans="1:11" s="195" customFormat="1" ht="15" x14ac:dyDescent="0.2">
      <c r="A23" s="376">
        <v>15</v>
      </c>
      <c r="B23" s="376"/>
      <c r="C23" s="376"/>
      <c r="D23" s="377"/>
      <c r="E23" s="377"/>
      <c r="F23" s="377"/>
      <c r="G23" s="377"/>
      <c r="H23" s="377"/>
      <c r="I23" s="377"/>
      <c r="J23" s="377"/>
      <c r="K23" s="377"/>
    </row>
    <row r="24" spans="1:11" s="195" customFormat="1" ht="15" x14ac:dyDescent="0.2">
      <c r="A24" s="376">
        <v>16</v>
      </c>
      <c r="B24" s="376"/>
      <c r="C24" s="376"/>
      <c r="D24" s="377"/>
      <c r="E24" s="377"/>
      <c r="F24" s="377"/>
      <c r="G24" s="377"/>
      <c r="H24" s="377"/>
      <c r="I24" s="377"/>
      <c r="J24" s="377"/>
      <c r="K24" s="377"/>
    </row>
    <row r="25" spans="1:11" s="195" customFormat="1" ht="15" x14ac:dyDescent="0.2">
      <c r="A25" s="376">
        <v>17</v>
      </c>
      <c r="B25" s="376"/>
      <c r="C25" s="376"/>
      <c r="D25" s="377"/>
      <c r="E25" s="377"/>
      <c r="F25" s="377"/>
      <c r="G25" s="377"/>
      <c r="H25" s="377"/>
      <c r="I25" s="377"/>
      <c r="J25" s="377"/>
      <c r="K25" s="377"/>
    </row>
    <row r="26" spans="1:11" s="195" customFormat="1" ht="15" x14ac:dyDescent="0.2">
      <c r="A26" s="376">
        <v>18</v>
      </c>
      <c r="B26" s="376"/>
      <c r="C26" s="376"/>
      <c r="D26" s="377"/>
      <c r="E26" s="377"/>
      <c r="F26" s="377"/>
      <c r="G26" s="377"/>
      <c r="H26" s="377"/>
      <c r="I26" s="377"/>
      <c r="J26" s="377"/>
      <c r="K26" s="377"/>
    </row>
    <row r="27" spans="1:11" s="195" customFormat="1" ht="15" x14ac:dyDescent="0.2">
      <c r="A27" s="376" t="s">
        <v>261</v>
      </c>
      <c r="B27" s="376"/>
      <c r="C27" s="376"/>
      <c r="D27" s="377"/>
      <c r="E27" s="377"/>
      <c r="F27" s="377"/>
      <c r="G27" s="377"/>
      <c r="H27" s="377"/>
      <c r="I27" s="377"/>
      <c r="J27" s="377"/>
      <c r="K27" s="377"/>
    </row>
    <row r="28" spans="1:11" x14ac:dyDescent="0.2">
      <c r="A28" s="381"/>
      <c r="B28" s="381"/>
      <c r="C28" s="381"/>
      <c r="D28" s="381"/>
      <c r="E28" s="381"/>
      <c r="F28" s="381"/>
      <c r="G28" s="381"/>
      <c r="H28" s="381"/>
      <c r="I28" s="381"/>
      <c r="J28" s="381"/>
      <c r="K28" s="381"/>
    </row>
    <row r="29" spans="1:11" x14ac:dyDescent="0.2">
      <c r="A29" s="381"/>
      <c r="B29" s="381"/>
      <c r="C29" s="381"/>
      <c r="D29" s="381"/>
      <c r="E29" s="381"/>
      <c r="F29" s="381"/>
      <c r="G29" s="381"/>
      <c r="H29" s="381"/>
      <c r="I29" s="381"/>
      <c r="J29" s="381"/>
      <c r="K29" s="381"/>
    </row>
    <row r="30" spans="1:11" x14ac:dyDescent="0.2">
      <c r="A30" s="382"/>
      <c r="B30" s="382"/>
      <c r="C30" s="382"/>
      <c r="D30" s="381"/>
      <c r="E30" s="381"/>
      <c r="F30" s="381"/>
      <c r="G30" s="381"/>
      <c r="H30" s="381"/>
      <c r="I30" s="381"/>
      <c r="J30" s="381"/>
      <c r="K30" s="381"/>
    </row>
    <row r="31" spans="1:11" ht="15" x14ac:dyDescent="0.3">
      <c r="A31" s="383"/>
      <c r="B31" s="383"/>
      <c r="C31" s="383"/>
      <c r="D31" s="384" t="s">
        <v>96</v>
      </c>
      <c r="E31" s="383"/>
      <c r="F31" s="383"/>
      <c r="G31" s="385"/>
      <c r="H31" s="383"/>
      <c r="I31" s="383"/>
      <c r="J31" s="383"/>
      <c r="K31" s="383"/>
    </row>
    <row r="32" spans="1:11" ht="15" x14ac:dyDescent="0.3">
      <c r="A32" s="383"/>
      <c r="B32" s="383"/>
      <c r="C32" s="383"/>
      <c r="D32" s="383"/>
      <c r="E32" s="386"/>
      <c r="F32" s="383"/>
      <c r="H32" s="386"/>
      <c r="I32" s="386"/>
      <c r="J32" s="387"/>
    </row>
    <row r="33" spans="4:9" ht="15" x14ac:dyDescent="0.3">
      <c r="D33" s="383"/>
      <c r="E33" s="388" t="s">
        <v>251</v>
      </c>
      <c r="F33" s="383"/>
      <c r="H33" s="389" t="s">
        <v>256</v>
      </c>
      <c r="I33" s="389"/>
    </row>
    <row r="34" spans="4:9" ht="15" x14ac:dyDescent="0.3">
      <c r="D34" s="383"/>
      <c r="E34" s="390" t="s">
        <v>127</v>
      </c>
      <c r="F34" s="383"/>
      <c r="H34" s="383" t="s">
        <v>252</v>
      </c>
      <c r="I34" s="383"/>
    </row>
    <row r="35" spans="4:9" ht="15" x14ac:dyDescent="0.3">
      <c r="D35" s="383"/>
      <c r="E35" s="39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200" t="str">
        <f>'ფორმა N1'!L2</f>
        <v>13/10/2020- 31/10/2020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0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1" t="str">
        <f>'ფორმა N1'!A5</f>
        <v>საქ. ძალოვან ვეტერანთა და პატრიოტთა პოლიტიკური მოძრაობა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199"/>
      <c r="G9" s="199"/>
      <c r="H9" s="199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199"/>
      <c r="G10" s="199"/>
      <c r="H10" s="199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199"/>
      <c r="G11" s="199"/>
      <c r="H11" s="199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199"/>
      <c r="G12" s="199"/>
      <c r="H12" s="199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199"/>
      <c r="G13" s="199"/>
      <c r="H13" s="199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199"/>
      <c r="G14" s="199"/>
      <c r="H14" s="199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199"/>
      <c r="G15" s="199"/>
      <c r="H15" s="199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199"/>
      <c r="G16" s="199"/>
      <c r="H16" s="199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199"/>
      <c r="G17" s="199"/>
      <c r="H17" s="199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199"/>
      <c r="G18" s="199"/>
      <c r="H18" s="199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199"/>
      <c r="G19" s="199"/>
      <c r="H19" s="199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199"/>
      <c r="G20" s="199"/>
      <c r="H20" s="199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199"/>
      <c r="G21" s="199"/>
      <c r="H21" s="199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199"/>
      <c r="G22" s="199"/>
      <c r="H22" s="199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199"/>
      <c r="G23" s="199"/>
      <c r="H23" s="199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199"/>
      <c r="G24" s="199"/>
      <c r="H24" s="199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199"/>
      <c r="G25" s="199"/>
      <c r="H25" s="199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199"/>
      <c r="G26" s="199"/>
      <c r="H26" s="199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199"/>
      <c r="G27" s="199"/>
      <c r="H27" s="199"/>
      <c r="I27" s="26"/>
    </row>
    <row r="28" spans="1:9" x14ac:dyDescent="0.2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x14ac:dyDescent="0.2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 x14ac:dyDescent="0.3">
      <c r="A31" s="179"/>
      <c r="B31" s="181" t="s">
        <v>96</v>
      </c>
      <c r="C31" s="179"/>
      <c r="D31" s="179"/>
      <c r="E31" s="182"/>
      <c r="F31" s="179"/>
      <c r="G31" s="179"/>
      <c r="H31" s="179"/>
      <c r="I31" s="179"/>
    </row>
    <row r="32" spans="1:9" ht="15" x14ac:dyDescent="0.3">
      <c r="A32" s="179"/>
      <c r="B32" s="179"/>
      <c r="C32" s="183"/>
      <c r="D32" s="179"/>
      <c r="F32" s="183"/>
      <c r="G32" s="210"/>
    </row>
    <row r="33" spans="2:6" ht="15" x14ac:dyDescent="0.3">
      <c r="B33" s="179"/>
      <c r="C33" s="185" t="s">
        <v>251</v>
      </c>
      <c r="D33" s="179"/>
      <c r="F33" s="186" t="s">
        <v>256</v>
      </c>
    </row>
    <row r="34" spans="2:6" ht="15" x14ac:dyDescent="0.3">
      <c r="B34" s="179"/>
      <c r="C34" s="187" t="s">
        <v>127</v>
      </c>
      <c r="D34" s="179"/>
      <c r="F34" s="179" t="s">
        <v>252</v>
      </c>
    </row>
    <row r="35" spans="2:6" ht="15" x14ac:dyDescent="0.3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8" t="s">
        <v>186</v>
      </c>
      <c r="J1" s="159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0" t="str">
        <f>'ფორმა N1'!L2</f>
        <v>13/10/2020- 31/10/2020</v>
      </c>
      <c r="J2" s="159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59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1" t="str">
        <f>'ფორმა N1'!A5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1"/>
      <c r="F5" s="201"/>
      <c r="G5" s="201"/>
      <c r="H5" s="201"/>
      <c r="I5" s="201"/>
      <c r="J5" s="186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1" t="s">
        <v>64</v>
      </c>
      <c r="B8" s="347" t="s">
        <v>344</v>
      </c>
      <c r="C8" s="348" t="s">
        <v>381</v>
      </c>
      <c r="D8" s="348" t="s">
        <v>382</v>
      </c>
      <c r="E8" s="348" t="s">
        <v>345</v>
      </c>
      <c r="F8" s="348" t="s">
        <v>358</v>
      </c>
      <c r="G8" s="348" t="s">
        <v>359</v>
      </c>
      <c r="H8" s="348" t="s">
        <v>383</v>
      </c>
      <c r="I8" s="162" t="s">
        <v>360</v>
      </c>
      <c r="J8" s="104"/>
    </row>
    <row r="9" spans="1:10" x14ac:dyDescent="0.3">
      <c r="A9" s="164">
        <v>1</v>
      </c>
      <c r="B9" s="192"/>
      <c r="C9" s="169"/>
      <c r="D9" s="169"/>
      <c r="E9" s="168"/>
      <c r="F9" s="168"/>
      <c r="G9" s="168"/>
      <c r="H9" s="168"/>
      <c r="I9" s="168"/>
      <c r="J9" s="104"/>
    </row>
    <row r="10" spans="1:10" x14ac:dyDescent="0.3">
      <c r="A10" s="164">
        <v>2</v>
      </c>
      <c r="B10" s="192"/>
      <c r="C10" s="169"/>
      <c r="D10" s="169"/>
      <c r="E10" s="168"/>
      <c r="F10" s="168"/>
      <c r="G10" s="168"/>
      <c r="H10" s="168"/>
      <c r="I10" s="168"/>
      <c r="J10" s="104"/>
    </row>
    <row r="11" spans="1:10" x14ac:dyDescent="0.3">
      <c r="A11" s="164">
        <v>3</v>
      </c>
      <c r="B11" s="192"/>
      <c r="C11" s="169"/>
      <c r="D11" s="169"/>
      <c r="E11" s="168"/>
      <c r="F11" s="168"/>
      <c r="G11" s="168"/>
      <c r="H11" s="168"/>
      <c r="I11" s="168"/>
      <c r="J11" s="104"/>
    </row>
    <row r="12" spans="1:10" x14ac:dyDescent="0.3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4"/>
    </row>
    <row r="13" spans="1:10" x14ac:dyDescent="0.3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4"/>
    </row>
    <row r="14" spans="1:10" x14ac:dyDescent="0.3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4"/>
    </row>
    <row r="15" spans="1:10" x14ac:dyDescent="0.3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4"/>
    </row>
    <row r="16" spans="1:10" x14ac:dyDescent="0.3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4"/>
    </row>
    <row r="17" spans="1:10" x14ac:dyDescent="0.3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4"/>
    </row>
    <row r="18" spans="1:10" x14ac:dyDescent="0.3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4"/>
    </row>
    <row r="19" spans="1:10" x14ac:dyDescent="0.3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4"/>
    </row>
    <row r="20" spans="1:10" x14ac:dyDescent="0.3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4"/>
    </row>
    <row r="21" spans="1:10" x14ac:dyDescent="0.3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4"/>
    </row>
    <row r="22" spans="1:10" x14ac:dyDescent="0.3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4"/>
    </row>
    <row r="23" spans="1:10" x14ac:dyDescent="0.3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4"/>
    </row>
    <row r="24" spans="1:10" x14ac:dyDescent="0.3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4"/>
    </row>
    <row r="25" spans="1:10" x14ac:dyDescent="0.3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4"/>
    </row>
    <row r="26" spans="1:10" x14ac:dyDescent="0.3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4"/>
    </row>
    <row r="27" spans="1:10" x14ac:dyDescent="0.3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4"/>
    </row>
    <row r="28" spans="1:10" x14ac:dyDescent="0.3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4"/>
    </row>
    <row r="29" spans="1:10" x14ac:dyDescent="0.3">
      <c r="A29" s="164">
        <v>21</v>
      </c>
      <c r="B29" s="192"/>
      <c r="C29" s="172"/>
      <c r="D29" s="172"/>
      <c r="E29" s="171"/>
      <c r="F29" s="171"/>
      <c r="G29" s="171"/>
      <c r="H29" s="240"/>
      <c r="I29" s="168"/>
      <c r="J29" s="104"/>
    </row>
    <row r="30" spans="1:10" x14ac:dyDescent="0.3">
      <c r="A30" s="164">
        <v>22</v>
      </c>
      <c r="B30" s="192"/>
      <c r="C30" s="172"/>
      <c r="D30" s="172"/>
      <c r="E30" s="171"/>
      <c r="F30" s="171"/>
      <c r="G30" s="171"/>
      <c r="H30" s="240"/>
      <c r="I30" s="168"/>
      <c r="J30" s="104"/>
    </row>
    <row r="31" spans="1:10" x14ac:dyDescent="0.3">
      <c r="A31" s="164">
        <v>23</v>
      </c>
      <c r="B31" s="192"/>
      <c r="C31" s="172"/>
      <c r="D31" s="172"/>
      <c r="E31" s="171"/>
      <c r="F31" s="171"/>
      <c r="G31" s="171"/>
      <c r="H31" s="240"/>
      <c r="I31" s="168"/>
      <c r="J31" s="104"/>
    </row>
    <row r="32" spans="1:10" x14ac:dyDescent="0.3">
      <c r="A32" s="164">
        <v>24</v>
      </c>
      <c r="B32" s="192"/>
      <c r="C32" s="172"/>
      <c r="D32" s="172"/>
      <c r="E32" s="171"/>
      <c r="F32" s="171"/>
      <c r="G32" s="171"/>
      <c r="H32" s="240"/>
      <c r="I32" s="168"/>
      <c r="J32" s="104"/>
    </row>
    <row r="33" spans="1:12" x14ac:dyDescent="0.3">
      <c r="A33" s="164">
        <v>25</v>
      </c>
      <c r="B33" s="192"/>
      <c r="C33" s="172"/>
      <c r="D33" s="172"/>
      <c r="E33" s="171"/>
      <c r="F33" s="171"/>
      <c r="G33" s="171"/>
      <c r="H33" s="240"/>
      <c r="I33" s="168"/>
      <c r="J33" s="104"/>
    </row>
    <row r="34" spans="1:12" x14ac:dyDescent="0.3">
      <c r="A34" s="164">
        <v>26</v>
      </c>
      <c r="B34" s="192"/>
      <c r="C34" s="172"/>
      <c r="D34" s="172"/>
      <c r="E34" s="171"/>
      <c r="F34" s="171"/>
      <c r="G34" s="171"/>
      <c r="H34" s="240"/>
      <c r="I34" s="168"/>
      <c r="J34" s="104"/>
    </row>
    <row r="35" spans="1:12" x14ac:dyDescent="0.3">
      <c r="A35" s="164">
        <v>27</v>
      </c>
      <c r="B35" s="192"/>
      <c r="C35" s="172"/>
      <c r="D35" s="172"/>
      <c r="E35" s="171"/>
      <c r="F35" s="171"/>
      <c r="G35" s="171"/>
      <c r="H35" s="240"/>
      <c r="I35" s="168"/>
      <c r="J35" s="104"/>
    </row>
    <row r="36" spans="1:12" x14ac:dyDescent="0.3">
      <c r="A36" s="164">
        <v>28</v>
      </c>
      <c r="B36" s="192"/>
      <c r="C36" s="172"/>
      <c r="D36" s="172"/>
      <c r="E36" s="171"/>
      <c r="F36" s="171"/>
      <c r="G36" s="171"/>
      <c r="H36" s="240"/>
      <c r="I36" s="168"/>
      <c r="J36" s="104"/>
    </row>
    <row r="37" spans="1:12" x14ac:dyDescent="0.3">
      <c r="A37" s="164">
        <v>29</v>
      </c>
      <c r="B37" s="192"/>
      <c r="C37" s="172"/>
      <c r="D37" s="172"/>
      <c r="E37" s="171"/>
      <c r="F37" s="171"/>
      <c r="G37" s="171"/>
      <c r="H37" s="240"/>
      <c r="I37" s="168"/>
      <c r="J37" s="104"/>
    </row>
    <row r="38" spans="1:12" x14ac:dyDescent="0.3">
      <c r="A38" s="164" t="s">
        <v>261</v>
      </c>
      <c r="B38" s="192"/>
      <c r="C38" s="172"/>
      <c r="D38" s="172"/>
      <c r="E38" s="171"/>
      <c r="F38" s="171"/>
      <c r="G38" s="241"/>
      <c r="H38" s="250" t="s">
        <v>374</v>
      </c>
      <c r="I38" s="352">
        <f>SUM(I9:I37)</f>
        <v>0</v>
      </c>
      <c r="J38" s="104"/>
    </row>
    <row r="40" spans="1:12" x14ac:dyDescent="0.3">
      <c r="A40" s="179" t="s">
        <v>396</v>
      </c>
    </row>
    <row r="42" spans="1:12" x14ac:dyDescent="0.3">
      <c r="B42" s="181" t="s">
        <v>96</v>
      </c>
      <c r="F42" s="182"/>
    </row>
    <row r="43" spans="1:12" x14ac:dyDescent="0.3">
      <c r="F43" s="180"/>
      <c r="I43" s="180"/>
      <c r="J43" s="180"/>
      <c r="K43" s="180"/>
      <c r="L43" s="180"/>
    </row>
    <row r="44" spans="1:12" x14ac:dyDescent="0.3">
      <c r="C44" s="183"/>
      <c r="F44" s="183"/>
      <c r="G44" s="183"/>
      <c r="H44" s="186"/>
      <c r="I44" s="184"/>
      <c r="J44" s="180"/>
      <c r="K44" s="180"/>
      <c r="L44" s="180"/>
    </row>
    <row r="45" spans="1:12" x14ac:dyDescent="0.3">
      <c r="A45" s="180"/>
      <c r="C45" s="185" t="s">
        <v>251</v>
      </c>
      <c r="F45" s="186" t="s">
        <v>256</v>
      </c>
      <c r="G45" s="185"/>
      <c r="H45" s="185"/>
      <c r="I45" s="184"/>
      <c r="J45" s="180"/>
      <c r="K45" s="180"/>
      <c r="L45" s="180"/>
    </row>
    <row r="46" spans="1:12" x14ac:dyDescent="0.3">
      <c r="A46" s="180"/>
      <c r="C46" s="187" t="s">
        <v>127</v>
      </c>
      <c r="F46" s="179" t="s">
        <v>252</v>
      </c>
      <c r="I46" s="180"/>
      <c r="J46" s="180"/>
      <c r="K46" s="180"/>
      <c r="L46" s="180"/>
    </row>
    <row r="47" spans="1:12" s="180" customFormat="1" x14ac:dyDescent="0.3">
      <c r="B47" s="179"/>
      <c r="C47" s="187"/>
      <c r="G47" s="187"/>
      <c r="H47" s="187"/>
    </row>
    <row r="48" spans="1:12" s="180" customFormat="1" ht="12.75" x14ac:dyDescent="0.2"/>
    <row r="49" s="180" customFormat="1" ht="12.75" x14ac:dyDescent="0.2"/>
    <row r="50" s="180" customFormat="1" ht="12.75" x14ac:dyDescent="0.2"/>
    <row r="51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480" t="s">
        <v>460</v>
      </c>
      <c r="B1" s="480"/>
      <c r="C1" s="357" t="s">
        <v>97</v>
      </c>
    </row>
    <row r="2" spans="1:3" s="6" customFormat="1" ht="15" x14ac:dyDescent="0.3">
      <c r="A2" s="480"/>
      <c r="B2" s="480"/>
      <c r="C2" s="354" t="str">
        <f>'ფორმა N1'!L2</f>
        <v>13/10/2020- 31/10/2020</v>
      </c>
    </row>
    <row r="3" spans="1:3" s="6" customFormat="1" ht="15" x14ac:dyDescent="0.3">
      <c r="A3" s="391" t="s">
        <v>128</v>
      </c>
      <c r="B3" s="355"/>
      <c r="C3" s="356"/>
    </row>
    <row r="4" spans="1:3" s="6" customFormat="1" ht="15" x14ac:dyDescent="0.3">
      <c r="A4" s="113"/>
      <c r="B4" s="355"/>
      <c r="C4" s="356"/>
    </row>
    <row r="5" spans="1:3" s="21" customFormat="1" ht="15" x14ac:dyDescent="0.3">
      <c r="A5" s="481" t="s">
        <v>257</v>
      </c>
      <c r="B5" s="481"/>
      <c r="C5" s="113"/>
    </row>
    <row r="6" spans="1:3" s="21" customFormat="1" ht="15" x14ac:dyDescent="0.3">
      <c r="A6" s="482" t="str">
        <f>'ფორმა N1'!A5</f>
        <v>საქ. ძალოვან ვეტერანთა და პატრიოტთა პოლიტიკური მოძრაობა</v>
      </c>
      <c r="B6" s="482"/>
      <c r="C6" s="113"/>
    </row>
    <row r="7" spans="1:3" x14ac:dyDescent="0.2">
      <c r="A7" s="392"/>
      <c r="B7" s="392"/>
      <c r="C7" s="392"/>
    </row>
    <row r="8" spans="1:3" x14ac:dyDescent="0.2">
      <c r="A8" s="392"/>
      <c r="B8" s="392"/>
      <c r="C8" s="392"/>
    </row>
    <row r="9" spans="1:3" ht="30" customHeight="1" x14ac:dyDescent="0.2">
      <c r="A9" s="393" t="s">
        <v>64</v>
      </c>
      <c r="B9" s="393" t="s">
        <v>11</v>
      </c>
      <c r="C9" s="394" t="s">
        <v>9</v>
      </c>
    </row>
    <row r="10" spans="1:3" ht="15" x14ac:dyDescent="0.3">
      <c r="A10" s="395">
        <v>1</v>
      </c>
      <c r="B10" s="396" t="s">
        <v>57</v>
      </c>
      <c r="C10" s="411">
        <f>'ფორმა N4'!D8+'ფორმა N5'!D9</f>
        <v>397263.18</v>
      </c>
    </row>
    <row r="11" spans="1:3" ht="15" x14ac:dyDescent="0.3">
      <c r="A11" s="398">
        <v>1.1000000000000001</v>
      </c>
      <c r="B11" s="396" t="s">
        <v>461</v>
      </c>
      <c r="C11" s="412">
        <f>'ფორმა N4'!D36+'ფორმა N5'!D37</f>
        <v>4487.2</v>
      </c>
    </row>
    <row r="12" spans="1:3" ht="15" x14ac:dyDescent="0.3">
      <c r="A12" s="399" t="s">
        <v>30</v>
      </c>
      <c r="B12" s="396" t="s">
        <v>462</v>
      </c>
      <c r="C12" s="412">
        <f>'ფორმა N4'!D37+'ფორმა N5'!D38</f>
        <v>0</v>
      </c>
    </row>
    <row r="13" spans="1:3" ht="15" x14ac:dyDescent="0.3">
      <c r="A13" s="398">
        <v>1.2</v>
      </c>
      <c r="B13" s="396" t="s">
        <v>58</v>
      </c>
      <c r="C13" s="412">
        <f>'ფორმა N4'!D9+'ფორმა N5'!D10</f>
        <v>388210.2</v>
      </c>
    </row>
    <row r="14" spans="1:3" ht="15" x14ac:dyDescent="0.3">
      <c r="A14" s="398">
        <v>1.3</v>
      </c>
      <c r="B14" s="396" t="s">
        <v>463</v>
      </c>
      <c r="C14" s="412">
        <f>'ფორმა N4'!D14+'ფორმა N5'!D15</f>
        <v>1700</v>
      </c>
    </row>
    <row r="15" spans="1:3" ht="15" x14ac:dyDescent="0.2">
      <c r="A15" s="479"/>
      <c r="B15" s="479"/>
      <c r="C15" s="479"/>
    </row>
    <row r="16" spans="1:3" ht="30" customHeight="1" x14ac:dyDescent="0.2">
      <c r="A16" s="393" t="s">
        <v>64</v>
      </c>
      <c r="B16" s="393" t="s">
        <v>232</v>
      </c>
      <c r="C16" s="394" t="s">
        <v>67</v>
      </c>
    </row>
    <row r="17" spans="1:4" ht="15" x14ac:dyDescent="0.3">
      <c r="A17" s="395">
        <v>2</v>
      </c>
      <c r="B17" s="396" t="s">
        <v>464</v>
      </c>
      <c r="C17" s="397">
        <f>'ფორმა N2'!D9+'ფორმა N2'!C26+'ფორმა N3'!D9+'ფორმა N3'!C26</f>
        <v>406602</v>
      </c>
    </row>
    <row r="18" spans="1:4" ht="15" x14ac:dyDescent="0.3">
      <c r="A18" s="400">
        <v>2.1</v>
      </c>
      <c r="B18" s="396" t="s">
        <v>465</v>
      </c>
      <c r="C18" s="396">
        <f>'ფორმა N2'!D17+'ფორმა N3'!D17</f>
        <v>402102</v>
      </c>
    </row>
    <row r="19" spans="1:4" ht="15" x14ac:dyDescent="0.3">
      <c r="A19" s="400">
        <v>2.2000000000000002</v>
      </c>
      <c r="B19" s="396" t="s">
        <v>466</v>
      </c>
      <c r="C19" s="396">
        <f>'ფორმა N2'!D18+'ფორმა N3'!D18</f>
        <v>0</v>
      </c>
    </row>
    <row r="20" spans="1:4" ht="15" x14ac:dyDescent="0.3">
      <c r="A20" s="400">
        <v>2.2999999999999998</v>
      </c>
      <c r="B20" s="396" t="s">
        <v>467</v>
      </c>
      <c r="C20" s="401">
        <f>SUM(C21:C25)</f>
        <v>4500</v>
      </c>
    </row>
    <row r="21" spans="1:4" ht="15" x14ac:dyDescent="0.3">
      <c r="A21" s="399" t="s">
        <v>468</v>
      </c>
      <c r="B21" s="402" t="s">
        <v>469</v>
      </c>
      <c r="C21" s="396">
        <f>'ფორმა N2'!D13+'ფორმა N3'!D13</f>
        <v>4500</v>
      </c>
    </row>
    <row r="22" spans="1:4" ht="15" x14ac:dyDescent="0.3">
      <c r="A22" s="399" t="s">
        <v>470</v>
      </c>
      <c r="B22" s="402" t="s">
        <v>471</v>
      </c>
      <c r="C22" s="396">
        <f>'ფორმა N2'!C27+'ფორმა N3'!C27</f>
        <v>0</v>
      </c>
    </row>
    <row r="23" spans="1:4" ht="15" x14ac:dyDescent="0.3">
      <c r="A23" s="399" t="s">
        <v>472</v>
      </c>
      <c r="B23" s="402" t="s">
        <v>473</v>
      </c>
      <c r="C23" s="396">
        <f>'ფორმა N2'!D14+'ფორმა N3'!D14</f>
        <v>0</v>
      </c>
    </row>
    <row r="24" spans="1:4" ht="15" x14ac:dyDescent="0.3">
      <c r="A24" s="399" t="s">
        <v>474</v>
      </c>
      <c r="B24" s="402" t="s">
        <v>475</v>
      </c>
      <c r="C24" s="396">
        <f>'ფორმა N2'!C31+'ფორმა N3'!C31</f>
        <v>0</v>
      </c>
    </row>
    <row r="25" spans="1:4" ht="15" x14ac:dyDescent="0.3">
      <c r="A25" s="399" t="s">
        <v>476</v>
      </c>
      <c r="B25" s="402" t="s">
        <v>477</v>
      </c>
      <c r="C25" s="396">
        <f>'ფორმა N2'!D11+'ფორმა N3'!D11</f>
        <v>0</v>
      </c>
    </row>
    <row r="26" spans="1:4" ht="15" x14ac:dyDescent="0.3">
      <c r="A26" s="409"/>
      <c r="B26" s="408"/>
      <c r="C26" s="407"/>
    </row>
    <row r="27" spans="1:4" ht="15" x14ac:dyDescent="0.3">
      <c r="A27" s="409"/>
      <c r="B27" s="408"/>
      <c r="C27" s="407"/>
    </row>
    <row r="28" spans="1:4" ht="15" x14ac:dyDescent="0.3">
      <c r="A28" s="21"/>
      <c r="B28" s="21"/>
      <c r="C28" s="21"/>
      <c r="D28" s="406"/>
    </row>
    <row r="29" spans="1:4" ht="15" x14ac:dyDescent="0.3">
      <c r="A29" s="193" t="s">
        <v>96</v>
      </c>
      <c r="B29" s="21"/>
      <c r="C29" s="21"/>
      <c r="D29" s="406"/>
    </row>
    <row r="30" spans="1:4" ht="15" x14ac:dyDescent="0.3">
      <c r="A30" s="21"/>
      <c r="B30" s="21"/>
      <c r="C30" s="21"/>
      <c r="D30" s="406"/>
    </row>
    <row r="31" spans="1:4" ht="15" x14ac:dyDescent="0.3">
      <c r="A31" s="21"/>
      <c r="B31" s="21"/>
      <c r="C31" s="21"/>
      <c r="D31" s="405"/>
    </row>
    <row r="32" spans="1:4" ht="15" x14ac:dyDescent="0.3">
      <c r="B32" s="193" t="s">
        <v>254</v>
      </c>
      <c r="C32" s="21"/>
      <c r="D32" s="405"/>
    </row>
    <row r="33" spans="2:4" ht="15" x14ac:dyDescent="0.3">
      <c r="B33" s="21" t="s">
        <v>253</v>
      </c>
      <c r="C33" s="21"/>
      <c r="D33" s="405"/>
    </row>
    <row r="34" spans="2:4" x14ac:dyDescent="0.2">
      <c r="B34" s="404" t="s">
        <v>127</v>
      </c>
      <c r="D34" s="40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59" t="s">
        <v>97</v>
      </c>
      <c r="D1" s="459"/>
      <c r="E1" s="107"/>
    </row>
    <row r="2" spans="1:7" x14ac:dyDescent="0.3">
      <c r="A2" s="75" t="s">
        <v>128</v>
      </c>
      <c r="B2" s="75"/>
      <c r="C2" s="457" t="str">
        <f>'ფორმა N1'!L2</f>
        <v>13/10/2020- 31/10/2020</v>
      </c>
      <c r="D2" s="458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7" t="str">
        <f>'ფორმა N1'!A5</f>
        <v>საქ. ძალოვან ვეტერანთა და პატრიოტთა პოლიტიკური მოძრაობა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2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6" t="s">
        <v>87</v>
      </c>
      <c r="B28" s="226" t="s">
        <v>291</v>
      </c>
      <c r="C28" s="8"/>
      <c r="D28" s="8"/>
      <c r="E28" s="107"/>
    </row>
    <row r="29" spans="1:5" x14ac:dyDescent="0.3">
      <c r="A29" s="226" t="s">
        <v>88</v>
      </c>
      <c r="B29" s="226" t="s">
        <v>294</v>
      </c>
      <c r="C29" s="8"/>
      <c r="D29" s="8"/>
      <c r="E29" s="107"/>
    </row>
    <row r="30" spans="1:5" x14ac:dyDescent="0.3">
      <c r="A30" s="226" t="s">
        <v>393</v>
      </c>
      <c r="B30" s="226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6" t="s">
        <v>12</v>
      </c>
      <c r="B32" s="226" t="s">
        <v>439</v>
      </c>
      <c r="C32" s="8"/>
      <c r="D32" s="8"/>
      <c r="E32" s="107"/>
    </row>
    <row r="33" spans="1:9" x14ac:dyDescent="0.3">
      <c r="A33" s="226" t="s">
        <v>13</v>
      </c>
      <c r="B33" s="226" t="s">
        <v>440</v>
      </c>
      <c r="C33" s="8"/>
      <c r="D33" s="8"/>
      <c r="E33" s="107"/>
    </row>
    <row r="34" spans="1:9" x14ac:dyDescent="0.3">
      <c r="A34" s="226" t="s">
        <v>264</v>
      </c>
      <c r="B34" s="226" t="s">
        <v>441</v>
      </c>
      <c r="C34" s="8"/>
      <c r="D34" s="8"/>
      <c r="E34" s="107"/>
    </row>
    <row r="35" spans="1:9" x14ac:dyDescent="0.3">
      <c r="A35" s="87" t="s">
        <v>34</v>
      </c>
      <c r="B35" s="239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4.28515625" style="413" customWidth="1"/>
    <col min="2" max="2" width="20.7109375" style="413" customWidth="1"/>
    <col min="3" max="3" width="16.7109375" style="413" customWidth="1"/>
    <col min="4" max="4" width="17.85546875" style="413" customWidth="1"/>
    <col min="5" max="5" width="15.28515625" style="413" customWidth="1"/>
    <col min="6" max="6" width="21.85546875" style="413" customWidth="1"/>
    <col min="7" max="7" width="12.5703125" style="413" bestFit="1" customWidth="1"/>
    <col min="8" max="8" width="17.7109375" style="413" customWidth="1"/>
    <col min="9" max="16384" width="9.140625" style="413"/>
  </cols>
  <sheetData>
    <row r="1" spans="1:8" ht="15" x14ac:dyDescent="0.2">
      <c r="A1" s="486" t="s">
        <v>479</v>
      </c>
      <c r="B1" s="486"/>
      <c r="C1" s="486"/>
      <c r="D1" s="486"/>
      <c r="E1" s="486"/>
      <c r="F1" s="486"/>
      <c r="G1" s="77" t="s">
        <v>97</v>
      </c>
      <c r="H1" s="77"/>
    </row>
    <row r="2" spans="1:8" ht="15" x14ac:dyDescent="0.3">
      <c r="A2" s="487" t="s">
        <v>128</v>
      </c>
      <c r="B2" s="487"/>
      <c r="C2" s="487"/>
      <c r="D2" s="487"/>
      <c r="E2" s="414"/>
      <c r="F2" s="414"/>
      <c r="G2" s="491" t="str">
        <f>'ფორმა N1'!L2</f>
        <v>13/10/2020- 31/10/2020</v>
      </c>
      <c r="H2" s="491"/>
    </row>
    <row r="3" spans="1:8" ht="15" x14ac:dyDescent="0.3">
      <c r="A3" s="414"/>
      <c r="B3" s="414"/>
      <c r="C3" s="414"/>
      <c r="D3" s="414"/>
      <c r="E3" s="414"/>
      <c r="F3" s="414"/>
      <c r="G3" s="414"/>
      <c r="H3" s="414"/>
    </row>
    <row r="4" spans="1:8" ht="15" x14ac:dyDescent="0.3">
      <c r="A4" s="488" t="s">
        <v>480</v>
      </c>
      <c r="B4" s="488"/>
      <c r="C4" s="488"/>
      <c r="D4" s="415" t="s">
        <v>481</v>
      </c>
      <c r="E4" s="414"/>
      <c r="F4" s="414"/>
      <c r="G4" s="414"/>
      <c r="H4" s="414"/>
    </row>
    <row r="6" spans="1:8" ht="15" x14ac:dyDescent="0.3">
      <c r="A6" s="489" t="s">
        <v>482</v>
      </c>
      <c r="B6" s="489"/>
      <c r="C6" s="489"/>
      <c r="D6" s="485" t="s">
        <v>483</v>
      </c>
      <c r="E6" s="485"/>
      <c r="F6" s="416"/>
      <c r="G6" s="417"/>
      <c r="H6" s="418"/>
    </row>
    <row r="7" spans="1:8" ht="15" x14ac:dyDescent="0.3">
      <c r="A7" s="489" t="s">
        <v>484</v>
      </c>
      <c r="B7" s="489"/>
      <c r="C7" s="489"/>
      <c r="D7" s="485" t="s">
        <v>485</v>
      </c>
      <c r="E7" s="485"/>
      <c r="F7" s="416"/>
      <c r="G7" s="417"/>
      <c r="H7" s="418"/>
    </row>
    <row r="8" spans="1:8" ht="15" x14ac:dyDescent="0.3">
      <c r="A8" s="489" t="s">
        <v>486</v>
      </c>
      <c r="B8" s="489"/>
      <c r="C8" s="489"/>
      <c r="D8" s="485" t="s">
        <v>487</v>
      </c>
      <c r="E8" s="485"/>
      <c r="F8" s="416"/>
      <c r="G8" s="417"/>
      <c r="H8" s="418"/>
    </row>
    <row r="9" spans="1:8" ht="15" x14ac:dyDescent="0.3">
      <c r="A9" s="483" t="s">
        <v>488</v>
      </c>
      <c r="B9" s="483"/>
      <c r="C9" s="483"/>
      <c r="D9" s="484"/>
      <c r="E9" s="485"/>
      <c r="F9" s="416"/>
      <c r="G9" s="417"/>
      <c r="H9" s="418"/>
    </row>
    <row r="10" spans="1:8" ht="15" x14ac:dyDescent="0.3">
      <c r="A10" s="483" t="s">
        <v>489</v>
      </c>
      <c r="B10" s="483"/>
      <c r="C10" s="483"/>
      <c r="D10" s="485"/>
      <c r="E10" s="485"/>
      <c r="F10" s="416"/>
      <c r="G10" s="417"/>
      <c r="H10" s="418"/>
    </row>
    <row r="11" spans="1:8" ht="15" x14ac:dyDescent="0.3">
      <c r="A11" s="483" t="s">
        <v>490</v>
      </c>
      <c r="B11" s="483"/>
      <c r="C11" s="483"/>
      <c r="D11" s="485"/>
      <c r="E11" s="485"/>
      <c r="F11" s="416"/>
      <c r="G11" s="417"/>
      <c r="H11" s="418"/>
    </row>
    <row r="12" spans="1:8" ht="15" x14ac:dyDescent="0.3">
      <c r="A12" s="483" t="s">
        <v>491</v>
      </c>
      <c r="B12" s="483"/>
      <c r="C12" s="483"/>
      <c r="D12" s="485" t="s">
        <v>492</v>
      </c>
      <c r="E12" s="485"/>
      <c r="F12" s="416"/>
      <c r="G12" s="417"/>
      <c r="H12" s="418"/>
    </row>
    <row r="13" spans="1:8" ht="15" x14ac:dyDescent="0.3">
      <c r="A13" s="498" t="s">
        <v>493</v>
      </c>
      <c r="B13" s="498"/>
      <c r="C13" s="498"/>
      <c r="D13" s="484"/>
      <c r="E13" s="485"/>
      <c r="F13" s="416"/>
      <c r="G13" s="417"/>
      <c r="H13" s="418"/>
    </row>
    <row r="14" spans="1:8" ht="15" x14ac:dyDescent="0.3">
      <c r="A14" s="489" t="s">
        <v>494</v>
      </c>
      <c r="B14" s="489"/>
      <c r="C14" s="489"/>
      <c r="D14" s="485"/>
      <c r="E14" s="485"/>
      <c r="F14" s="416"/>
      <c r="G14" s="417"/>
      <c r="H14" s="418"/>
    </row>
    <row r="15" spans="1:8" x14ac:dyDescent="0.2">
      <c r="E15" s="416"/>
      <c r="F15" s="416"/>
      <c r="G15" s="416"/>
    </row>
    <row r="16" spans="1:8" ht="15" x14ac:dyDescent="0.3">
      <c r="A16" s="492" t="s">
        <v>495</v>
      </c>
      <c r="B16" s="492"/>
      <c r="C16" s="492"/>
      <c r="D16" s="492"/>
      <c r="E16" s="418"/>
      <c r="F16" s="418"/>
      <c r="G16" s="418"/>
      <c r="H16" s="418"/>
    </row>
    <row r="17" spans="1:8" ht="15" x14ac:dyDescent="0.3">
      <c r="A17" s="419" t="s">
        <v>64</v>
      </c>
      <c r="B17" s="420" t="s">
        <v>215</v>
      </c>
      <c r="C17" s="420" t="s">
        <v>312</v>
      </c>
      <c r="D17" s="420" t="s">
        <v>313</v>
      </c>
      <c r="E17" s="420" t="s">
        <v>317</v>
      </c>
      <c r="F17" s="420" t="s">
        <v>320</v>
      </c>
      <c r="G17" s="420" t="s">
        <v>496</v>
      </c>
      <c r="H17" s="420" t="s">
        <v>497</v>
      </c>
    </row>
    <row r="18" spans="1:8" ht="15" x14ac:dyDescent="0.2">
      <c r="A18" s="421">
        <v>1</v>
      </c>
      <c r="B18" s="422">
        <v>1005002122</v>
      </c>
      <c r="C18" s="422" t="s">
        <v>561</v>
      </c>
      <c r="D18" s="422" t="s">
        <v>596</v>
      </c>
      <c r="E18" s="422" t="s">
        <v>597</v>
      </c>
      <c r="F18" s="422" t="s">
        <v>319</v>
      </c>
      <c r="G18" s="422">
        <v>305560</v>
      </c>
      <c r="H18" s="422" t="s">
        <v>598</v>
      </c>
    </row>
    <row r="19" spans="1:8" ht="15" x14ac:dyDescent="0.2">
      <c r="A19" s="421">
        <v>2</v>
      </c>
      <c r="B19" s="422"/>
      <c r="C19" s="422"/>
      <c r="D19" s="422"/>
      <c r="E19" s="422"/>
      <c r="F19" s="422" t="s">
        <v>319</v>
      </c>
      <c r="G19" s="422"/>
      <c r="H19" s="422"/>
    </row>
    <row r="20" spans="1:8" ht="15" x14ac:dyDescent="0.2">
      <c r="A20" s="421">
        <v>3</v>
      </c>
      <c r="B20" s="423"/>
      <c r="C20" s="423"/>
      <c r="D20" s="423"/>
      <c r="E20" s="423"/>
      <c r="F20" s="422" t="s">
        <v>0</v>
      </c>
      <c r="G20" s="423"/>
      <c r="H20" s="423"/>
    </row>
    <row r="21" spans="1:8" ht="15" x14ac:dyDescent="0.2">
      <c r="A21" s="421">
        <v>4</v>
      </c>
      <c r="B21" s="423"/>
      <c r="C21" s="423"/>
      <c r="D21" s="423"/>
      <c r="E21" s="423"/>
      <c r="F21" s="422" t="s">
        <v>0</v>
      </c>
      <c r="G21" s="423"/>
      <c r="H21" s="423"/>
    </row>
    <row r="22" spans="1:8" ht="15" x14ac:dyDescent="0.2">
      <c r="A22" s="421">
        <v>5</v>
      </c>
      <c r="B22" s="423"/>
      <c r="C22" s="423"/>
      <c r="D22" s="423"/>
      <c r="E22" s="423"/>
      <c r="F22" s="422" t="s">
        <v>463</v>
      </c>
      <c r="G22" s="424"/>
      <c r="H22" s="423"/>
    </row>
    <row r="23" spans="1:8" ht="15" x14ac:dyDescent="0.2">
      <c r="A23" s="421" t="s">
        <v>261</v>
      </c>
      <c r="B23" s="423"/>
      <c r="C23" s="423"/>
      <c r="D23" s="423"/>
      <c r="E23" s="423"/>
      <c r="F23" s="422" t="s">
        <v>463</v>
      </c>
      <c r="G23" s="423"/>
      <c r="H23" s="423"/>
    </row>
    <row r="24" spans="1:8" ht="15" x14ac:dyDescent="0.2">
      <c r="A24" s="421"/>
      <c r="B24" s="423"/>
      <c r="C24" s="423"/>
      <c r="D24" s="423"/>
      <c r="E24" s="423"/>
      <c r="F24" s="422" t="s">
        <v>498</v>
      </c>
      <c r="G24" s="423"/>
      <c r="H24" s="423"/>
    </row>
    <row r="25" spans="1:8" ht="15" x14ac:dyDescent="0.2">
      <c r="A25" s="421"/>
      <c r="B25" s="423"/>
      <c r="C25" s="423"/>
      <c r="D25" s="423"/>
      <c r="E25" s="423"/>
      <c r="F25" s="422" t="s">
        <v>498</v>
      </c>
      <c r="G25" s="423"/>
      <c r="H25" s="423"/>
    </row>
    <row r="26" spans="1:8" ht="15" x14ac:dyDescent="0.3">
      <c r="A26" s="493"/>
      <c r="B26" s="494"/>
      <c r="C26" s="494"/>
      <c r="D26" s="494"/>
      <c r="E26" s="495"/>
      <c r="F26" s="425" t="s">
        <v>374</v>
      </c>
      <c r="G26" s="426">
        <f>G18+G19+G20+G21+G22+G23+G24+G25</f>
        <v>305560</v>
      </c>
      <c r="H26" s="427"/>
    </row>
    <row r="27" spans="1:8" ht="15" x14ac:dyDescent="0.3">
      <c r="A27" s="418"/>
      <c r="B27" s="418"/>
      <c r="C27" s="418"/>
      <c r="D27" s="418"/>
      <c r="E27" s="418"/>
      <c r="F27" s="428"/>
      <c r="G27" s="418"/>
      <c r="H27" s="418"/>
    </row>
    <row r="28" spans="1:8" ht="15" customHeight="1" x14ac:dyDescent="0.3">
      <c r="A28" s="496" t="s">
        <v>499</v>
      </c>
      <c r="B28" s="496"/>
      <c r="C28" s="496"/>
      <c r="D28" s="496"/>
      <c r="E28" s="496"/>
      <c r="F28" s="496"/>
      <c r="G28" s="496"/>
      <c r="H28" s="496"/>
    </row>
    <row r="29" spans="1:8" ht="15" x14ac:dyDescent="0.3">
      <c r="A29" s="418"/>
      <c r="B29" s="429"/>
      <c r="C29" s="418"/>
      <c r="D29" s="418"/>
      <c r="E29" s="418"/>
      <c r="F29" s="418"/>
      <c r="G29" s="418"/>
      <c r="H29" s="418"/>
    </row>
    <row r="30" spans="1:8" ht="15" x14ac:dyDescent="0.3">
      <c r="A30" s="418"/>
      <c r="B30" s="430" t="s">
        <v>96</v>
      </c>
      <c r="C30" s="431"/>
      <c r="D30" s="431"/>
      <c r="E30" s="432"/>
      <c r="F30" s="431"/>
      <c r="G30" s="418"/>
      <c r="H30" s="418"/>
    </row>
    <row r="31" spans="1:8" ht="15" x14ac:dyDescent="0.3">
      <c r="B31" s="431"/>
      <c r="C31" s="433" t="s">
        <v>251</v>
      </c>
      <c r="D31" s="431"/>
      <c r="E31" s="497" t="s">
        <v>256</v>
      </c>
      <c r="F31" s="497"/>
      <c r="G31" s="497"/>
      <c r="H31" s="417"/>
    </row>
    <row r="32" spans="1:8" ht="15" x14ac:dyDescent="0.3">
      <c r="B32" s="431"/>
      <c r="C32" s="434" t="s">
        <v>127</v>
      </c>
      <c r="D32" s="431"/>
      <c r="E32" s="490" t="s">
        <v>252</v>
      </c>
      <c r="F32" s="490"/>
      <c r="G32" s="490"/>
      <c r="H32" s="418"/>
    </row>
  </sheetData>
  <mergeCells count="27">
    <mergeCell ref="E32:G32"/>
    <mergeCell ref="G2:H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1:F1"/>
    <mergeCell ref="A2:D2"/>
    <mergeCell ref="A4:C4"/>
    <mergeCell ref="A6:C6"/>
    <mergeCell ref="D6:E6"/>
    <mergeCell ref="A7:C7"/>
    <mergeCell ref="D7:E7"/>
  </mergeCells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1"/>
      <c r="C1" s="459" t="s">
        <v>97</v>
      </c>
      <c r="D1" s="459"/>
      <c r="E1" s="112"/>
    </row>
    <row r="2" spans="1:12" s="6" customFormat="1" x14ac:dyDescent="0.3">
      <c r="A2" s="75" t="s">
        <v>128</v>
      </c>
      <c r="B2" s="231"/>
      <c r="C2" s="460" t="str">
        <f>'ფორმა N1'!L2</f>
        <v>13/10/2020- 31/10/2020</v>
      </c>
      <c r="D2" s="461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118" t="str">
        <f>'ფორმა N1'!A5</f>
        <v>საქ. ძალოვან ვეტერანთა და პატრიოტთა პოლიტიკური მოძრაობა</v>
      </c>
      <c r="B5" s="233"/>
      <c r="C5" s="60"/>
      <c r="D5" s="60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8">
        <v>1</v>
      </c>
      <c r="B9" s="218" t="s">
        <v>65</v>
      </c>
      <c r="C9" s="84">
        <f>SUM(C10,C26)</f>
        <v>406602</v>
      </c>
      <c r="D9" s="84">
        <f>SUM(D10,D26)</f>
        <v>406602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SUM(C11,C12,C16,C19,C25,C26)</f>
        <v>406602</v>
      </c>
      <c r="D10" s="84">
        <f>SUM(D11,D12,D16,D19,D24,D25)</f>
        <v>406602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4500</v>
      </c>
      <c r="D12" s="106">
        <f>SUM(D13:D15)</f>
        <v>4500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f>'ფორმა N1'!D28</f>
        <v>4500</v>
      </c>
      <c r="D13" s="8">
        <f>C13</f>
        <v>4500</v>
      </c>
      <c r="E13" s="112"/>
    </row>
    <row r="14" spans="1:12" s="3" customFormat="1" x14ac:dyDescent="0.3">
      <c r="A14" s="96" t="s">
        <v>437</v>
      </c>
      <c r="B14" s="96" t="s">
        <v>436</v>
      </c>
      <c r="C14" s="8"/>
      <c r="D14" s="8"/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402102</v>
      </c>
      <c r="D16" s="106">
        <f>SUM(D17:D18)</f>
        <v>402102</v>
      </c>
      <c r="E16" s="112"/>
    </row>
    <row r="17" spans="1:5" s="3" customFormat="1" x14ac:dyDescent="0.3">
      <c r="A17" s="96" t="s">
        <v>73</v>
      </c>
      <c r="B17" s="96" t="s">
        <v>75</v>
      </c>
      <c r="C17" s="8">
        <v>402102</v>
      </c>
      <c r="D17" s="8">
        <f>C17</f>
        <v>402102</v>
      </c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>
        <f>C18</f>
        <v>0</v>
      </c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2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6" t="s">
        <v>87</v>
      </c>
      <c r="B28" s="226" t="s">
        <v>291</v>
      </c>
      <c r="C28" s="8"/>
      <c r="D28" s="8"/>
      <c r="E28" s="112"/>
    </row>
    <row r="29" spans="1:5" x14ac:dyDescent="0.3">
      <c r="A29" s="226" t="s">
        <v>88</v>
      </c>
      <c r="B29" s="226" t="s">
        <v>294</v>
      </c>
      <c r="C29" s="8"/>
      <c r="D29" s="8"/>
      <c r="E29" s="112"/>
    </row>
    <row r="30" spans="1:5" x14ac:dyDescent="0.3">
      <c r="A30" s="226" t="s">
        <v>393</v>
      </c>
      <c r="B30" s="226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6" t="s">
        <v>12</v>
      </c>
      <c r="B32" s="226" t="s">
        <v>439</v>
      </c>
      <c r="C32" s="8"/>
      <c r="D32" s="8"/>
      <c r="E32" s="112"/>
    </row>
    <row r="33" spans="1:9" x14ac:dyDescent="0.3">
      <c r="A33" s="226" t="s">
        <v>13</v>
      </c>
      <c r="B33" s="226" t="s">
        <v>440</v>
      </c>
      <c r="C33" s="8"/>
      <c r="D33" s="8"/>
      <c r="E33" s="112"/>
    </row>
    <row r="34" spans="1:9" x14ac:dyDescent="0.3">
      <c r="A34" s="226" t="s">
        <v>264</v>
      </c>
      <c r="B34" s="226" t="s">
        <v>441</v>
      </c>
      <c r="C34" s="8"/>
      <c r="D34" s="8"/>
      <c r="E34" s="112"/>
    </row>
    <row r="35" spans="1:9" s="23" customFormat="1" x14ac:dyDescent="0.3">
      <c r="A35" s="87" t="s">
        <v>34</v>
      </c>
      <c r="B35" s="239" t="s">
        <v>390</v>
      </c>
      <c r="C35" s="8"/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253</v>
      </c>
      <c r="D44" s="12"/>
      <c r="E44"/>
      <c r="F44"/>
      <c r="G44"/>
      <c r="H44"/>
      <c r="I44"/>
    </row>
    <row r="45" spans="1:9" customFormat="1" ht="12.75" x14ac:dyDescent="0.2">
      <c r="B45" s="237" t="s">
        <v>127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view="pageBreakPreview" topLeftCell="A49" zoomScale="80" zoomScaleNormal="100" zoomScaleSheetLayoutView="80" workbookViewId="0">
      <selection activeCell="B65" sqref="B6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5"/>
      <c r="C1" s="459" t="s">
        <v>97</v>
      </c>
      <c r="D1" s="459"/>
      <c r="E1" s="90"/>
    </row>
    <row r="2" spans="1:5" s="6" customFormat="1" x14ac:dyDescent="0.3">
      <c r="A2" s="361" t="s">
        <v>445</v>
      </c>
      <c r="B2" s="215"/>
      <c r="C2" s="457" t="str">
        <f>'ფორმა N1'!L2</f>
        <v>13/10/2020- 31/10/2020</v>
      </c>
      <c r="D2" s="458"/>
      <c r="E2" s="90"/>
    </row>
    <row r="3" spans="1:5" s="6" customFormat="1" x14ac:dyDescent="0.3">
      <c r="A3" s="361" t="s">
        <v>444</v>
      </c>
      <c r="B3" s="215"/>
      <c r="C3" s="216"/>
      <c r="D3" s="216"/>
      <c r="E3" s="90"/>
    </row>
    <row r="4" spans="1:5" s="6" customFormat="1" x14ac:dyDescent="0.3">
      <c r="A4" s="75" t="s">
        <v>128</v>
      </c>
      <c r="B4" s="215"/>
      <c r="C4" s="216"/>
      <c r="D4" s="216"/>
      <c r="E4" s="90"/>
    </row>
    <row r="5" spans="1:5" x14ac:dyDescent="0.3">
      <c r="A5" s="76" t="str">
        <f>'[1]ფორმა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217" t="str">
        <f>'ფორმა N1'!A5</f>
        <v>საქ. ძალოვან ვეტერანთა და პატრიოტთა პოლიტიკური მოძრაობა</v>
      </c>
      <c r="B6" s="79"/>
      <c r="C6" s="80"/>
      <c r="D6" s="80"/>
      <c r="E6" s="91"/>
    </row>
    <row r="7" spans="1:5" s="6" customFormat="1" ht="30" x14ac:dyDescent="0.3">
      <c r="A7" s="88" t="s">
        <v>64</v>
      </c>
      <c r="B7" s="89" t="s">
        <v>11</v>
      </c>
      <c r="C7" s="78" t="s">
        <v>10</v>
      </c>
      <c r="D7" s="78" t="s">
        <v>9</v>
      </c>
      <c r="E7" s="90"/>
    </row>
    <row r="8" spans="1:5" s="7" customFormat="1" x14ac:dyDescent="0.2">
      <c r="A8" s="218">
        <v>1</v>
      </c>
      <c r="B8" s="218" t="s">
        <v>57</v>
      </c>
      <c r="C8" s="81">
        <f>SUM(C9,C13,C53,C56,C57,C58,C76)</f>
        <v>0</v>
      </c>
      <c r="D8" s="81">
        <f>SUM(D9,D13,D53,D56,D57,D58,D64,D72,D73)</f>
        <v>0</v>
      </c>
      <c r="E8" s="219"/>
    </row>
    <row r="9" spans="1:5" s="9" customFormat="1" ht="18" x14ac:dyDescent="0.2">
      <c r="A9" s="86">
        <v>1.1000000000000001</v>
      </c>
      <c r="B9" s="86" t="s">
        <v>58</v>
      </c>
      <c r="C9" s="82">
        <f>SUM(C10:C12)</f>
        <v>0</v>
      </c>
      <c r="D9" s="82">
        <f>SUM(D10:D12)</f>
        <v>0</v>
      </c>
      <c r="E9" s="92"/>
    </row>
    <row r="10" spans="1:5" s="10" customFormat="1" x14ac:dyDescent="0.2">
      <c r="A10" s="87" t="s">
        <v>30</v>
      </c>
      <c r="B10" s="87" t="s">
        <v>59</v>
      </c>
      <c r="C10" s="4"/>
      <c r="D10" s="4"/>
      <c r="E10" s="93"/>
    </row>
    <row r="11" spans="1:5" s="3" customFormat="1" x14ac:dyDescent="0.2">
      <c r="A11" s="87" t="s">
        <v>31</v>
      </c>
      <c r="B11" s="87" t="s">
        <v>0</v>
      </c>
      <c r="C11" s="4"/>
      <c r="D11" s="4"/>
      <c r="E11" s="94"/>
    </row>
    <row r="12" spans="1:5" s="3" customFormat="1" x14ac:dyDescent="0.3">
      <c r="A12" s="365" t="s">
        <v>447</v>
      </c>
      <c r="B12" s="366" t="s">
        <v>448</v>
      </c>
      <c r="C12" s="366"/>
      <c r="D12" s="366"/>
      <c r="E12" s="94"/>
    </row>
    <row r="13" spans="1:5" s="7" customFormat="1" x14ac:dyDescent="0.2">
      <c r="A13" s="86">
        <v>1.2</v>
      </c>
      <c r="B13" s="86" t="s">
        <v>60</v>
      </c>
      <c r="C13" s="83">
        <f>SUM(C14,C17,C29,C30,C31,C32,C35,C36,C43:C47,C51,C52)</f>
        <v>0</v>
      </c>
      <c r="D13" s="83">
        <f>SUM(D14,D17,D29,D30,D31,D32,D35,D36,D43:D47,D51,D52)</f>
        <v>0</v>
      </c>
      <c r="E13" s="219"/>
    </row>
    <row r="14" spans="1:5" s="3" customFormat="1" x14ac:dyDescent="0.2">
      <c r="A14" s="87" t="s">
        <v>32</v>
      </c>
      <c r="B14" s="87" t="s">
        <v>1</v>
      </c>
      <c r="C14" s="82">
        <f>SUM(C15:C16)</f>
        <v>0</v>
      </c>
      <c r="D14" s="82">
        <f>SUM(D15:D16)</f>
        <v>0</v>
      </c>
      <c r="E14" s="94"/>
    </row>
    <row r="15" spans="1:5" s="3" customFormat="1" x14ac:dyDescent="0.2">
      <c r="A15" s="96" t="s">
        <v>87</v>
      </c>
      <c r="B15" s="96" t="s">
        <v>61</v>
      </c>
      <c r="C15" s="4"/>
      <c r="D15" s="220"/>
      <c r="E15" s="94"/>
    </row>
    <row r="16" spans="1:5" s="3" customFormat="1" x14ac:dyDescent="0.2">
      <c r="A16" s="96" t="s">
        <v>88</v>
      </c>
      <c r="B16" s="96" t="s">
        <v>62</v>
      </c>
      <c r="C16" s="4"/>
      <c r="D16" s="220"/>
      <c r="E16" s="94"/>
    </row>
    <row r="17" spans="1:6" s="3" customFormat="1" x14ac:dyDescent="0.2">
      <c r="A17" s="87" t="s">
        <v>33</v>
      </c>
      <c r="B17" s="87" t="s">
        <v>2</v>
      </c>
      <c r="C17" s="82">
        <f>SUM(C18:C23,C28)</f>
        <v>0</v>
      </c>
      <c r="D17" s="82">
        <f>SUM(D18:D23,D28)</f>
        <v>0</v>
      </c>
      <c r="E17" s="221"/>
      <c r="F17" s="222"/>
    </row>
    <row r="18" spans="1:6" s="225" customFormat="1" ht="30" x14ac:dyDescent="0.2">
      <c r="A18" s="96" t="s">
        <v>12</v>
      </c>
      <c r="B18" s="96" t="s">
        <v>233</v>
      </c>
      <c r="C18" s="223"/>
      <c r="D18" s="39"/>
      <c r="E18" s="224"/>
    </row>
    <row r="19" spans="1:6" s="225" customFormat="1" x14ac:dyDescent="0.2">
      <c r="A19" s="96" t="s">
        <v>13</v>
      </c>
      <c r="B19" s="96" t="s">
        <v>14</v>
      </c>
      <c r="C19" s="223"/>
      <c r="D19" s="40"/>
      <c r="E19" s="224"/>
    </row>
    <row r="20" spans="1:6" s="225" customFormat="1" ht="30" x14ac:dyDescent="0.2">
      <c r="A20" s="96" t="s">
        <v>264</v>
      </c>
      <c r="B20" s="96" t="s">
        <v>22</v>
      </c>
      <c r="C20" s="223"/>
      <c r="D20" s="41"/>
      <c r="E20" s="224"/>
    </row>
    <row r="21" spans="1:6" s="225" customFormat="1" ht="16.5" customHeight="1" x14ac:dyDescent="0.2">
      <c r="A21" s="96" t="s">
        <v>265</v>
      </c>
      <c r="B21" s="96" t="s">
        <v>15</v>
      </c>
      <c r="C21" s="223"/>
      <c r="D21" s="41"/>
      <c r="E21" s="224"/>
    </row>
    <row r="22" spans="1:6" s="225" customFormat="1" ht="16.5" customHeight="1" x14ac:dyDescent="0.2">
      <c r="A22" s="96" t="s">
        <v>266</v>
      </c>
      <c r="B22" s="96" t="s">
        <v>16</v>
      </c>
      <c r="C22" s="223"/>
      <c r="D22" s="41"/>
      <c r="E22" s="224"/>
    </row>
    <row r="23" spans="1:6" s="225" customFormat="1" ht="16.5" customHeight="1" x14ac:dyDescent="0.2">
      <c r="A23" s="96" t="s">
        <v>267</v>
      </c>
      <c r="B23" s="96" t="s">
        <v>17</v>
      </c>
      <c r="C23" s="82">
        <f>SUM(C24:C27)</f>
        <v>0</v>
      </c>
      <c r="D23" s="82">
        <f>SUM(D24:D27)</f>
        <v>0</v>
      </c>
      <c r="E23" s="224"/>
    </row>
    <row r="24" spans="1:6" s="225" customFormat="1" ht="16.5" customHeight="1" x14ac:dyDescent="0.2">
      <c r="A24" s="226" t="s">
        <v>268</v>
      </c>
      <c r="B24" s="226" t="s">
        <v>18</v>
      </c>
      <c r="C24" s="223"/>
      <c r="D24" s="41"/>
      <c r="E24" s="224"/>
    </row>
    <row r="25" spans="1:6" s="225" customFormat="1" ht="16.5" customHeight="1" x14ac:dyDescent="0.2">
      <c r="A25" s="226" t="s">
        <v>269</v>
      </c>
      <c r="B25" s="226" t="s">
        <v>19</v>
      </c>
      <c r="C25" s="223"/>
      <c r="D25" s="41"/>
      <c r="E25" s="224"/>
    </row>
    <row r="26" spans="1:6" s="225" customFormat="1" ht="16.5" customHeight="1" x14ac:dyDescent="0.2">
      <c r="A26" s="226" t="s">
        <v>270</v>
      </c>
      <c r="B26" s="226" t="s">
        <v>20</v>
      </c>
      <c r="C26" s="223"/>
      <c r="D26" s="41"/>
      <c r="E26" s="224"/>
    </row>
    <row r="27" spans="1:6" s="225" customFormat="1" ht="16.5" customHeight="1" x14ac:dyDescent="0.2">
      <c r="A27" s="226" t="s">
        <v>271</v>
      </c>
      <c r="B27" s="226" t="s">
        <v>23</v>
      </c>
      <c r="C27" s="223"/>
      <c r="D27" s="42"/>
      <c r="E27" s="224"/>
    </row>
    <row r="28" spans="1:6" s="225" customFormat="1" ht="16.5" customHeight="1" x14ac:dyDescent="0.2">
      <c r="A28" s="96" t="s">
        <v>272</v>
      </c>
      <c r="B28" s="96" t="s">
        <v>21</v>
      </c>
      <c r="C28" s="223"/>
      <c r="D28" s="42"/>
      <c r="E28" s="224"/>
    </row>
    <row r="29" spans="1:6" s="3" customFormat="1" ht="16.5" customHeight="1" x14ac:dyDescent="0.2">
      <c r="A29" s="87" t="s">
        <v>34</v>
      </c>
      <c r="B29" s="87" t="s">
        <v>3</v>
      </c>
      <c r="C29" s="4"/>
      <c r="D29" s="220"/>
      <c r="E29" s="221"/>
    </row>
    <row r="30" spans="1:6" s="3" customFormat="1" ht="16.5" customHeight="1" x14ac:dyDescent="0.2">
      <c r="A30" s="87" t="s">
        <v>35</v>
      </c>
      <c r="B30" s="87" t="s">
        <v>4</v>
      </c>
      <c r="C30" s="4"/>
      <c r="D30" s="220"/>
      <c r="E30" s="94"/>
    </row>
    <row r="31" spans="1:6" s="3" customFormat="1" ht="16.5" customHeight="1" x14ac:dyDescent="0.2">
      <c r="A31" s="87" t="s">
        <v>36</v>
      </c>
      <c r="B31" s="87" t="s">
        <v>5</v>
      </c>
      <c r="C31" s="4"/>
      <c r="D31" s="220"/>
      <c r="E31" s="94"/>
    </row>
    <row r="32" spans="1:6" s="3" customFormat="1" x14ac:dyDescent="0.2">
      <c r="A32" s="87" t="s">
        <v>37</v>
      </c>
      <c r="B32" s="87" t="s">
        <v>63</v>
      </c>
      <c r="C32" s="82">
        <f>SUM(C33:C34)</f>
        <v>0</v>
      </c>
      <c r="D32" s="82">
        <f>SUM(D33:D34)</f>
        <v>0</v>
      </c>
      <c r="E32" s="94"/>
    </row>
    <row r="33" spans="1:5" s="3" customFormat="1" ht="16.5" customHeight="1" x14ac:dyDescent="0.2">
      <c r="A33" s="96" t="s">
        <v>273</v>
      </c>
      <c r="B33" s="96" t="s">
        <v>56</v>
      </c>
      <c r="C33" s="4"/>
      <c r="D33" s="220"/>
      <c r="E33" s="94"/>
    </row>
    <row r="34" spans="1:5" s="3" customFormat="1" ht="16.5" customHeight="1" x14ac:dyDescent="0.2">
      <c r="A34" s="96" t="s">
        <v>274</v>
      </c>
      <c r="B34" s="96" t="s">
        <v>55</v>
      </c>
      <c r="C34" s="4"/>
      <c r="D34" s="220"/>
      <c r="E34" s="94"/>
    </row>
    <row r="35" spans="1:5" s="3" customFormat="1" ht="16.5" customHeight="1" x14ac:dyDescent="0.2">
      <c r="A35" s="87" t="s">
        <v>38</v>
      </c>
      <c r="B35" s="87" t="s">
        <v>49</v>
      </c>
      <c r="C35" s="4"/>
      <c r="D35" s="220"/>
      <c r="E35" s="94"/>
    </row>
    <row r="36" spans="1:5" s="3" customFormat="1" ht="16.5" customHeight="1" x14ac:dyDescent="0.2">
      <c r="A36" s="87" t="s">
        <v>39</v>
      </c>
      <c r="B36" s="87" t="s">
        <v>363</v>
      </c>
      <c r="C36" s="82">
        <f>SUM(C37:C42)</f>
        <v>0</v>
      </c>
      <c r="D36" s="82">
        <f>SUM(D37:D42)</f>
        <v>0</v>
      </c>
      <c r="E36" s="94"/>
    </row>
    <row r="37" spans="1:5" s="3" customFormat="1" ht="16.5" customHeight="1" x14ac:dyDescent="0.2">
      <c r="A37" s="17" t="s">
        <v>323</v>
      </c>
      <c r="B37" s="17" t="s">
        <v>327</v>
      </c>
      <c r="C37" s="4"/>
      <c r="D37" s="220"/>
      <c r="E37" s="94"/>
    </row>
    <row r="38" spans="1:5" s="3" customFormat="1" ht="16.5" customHeight="1" x14ac:dyDescent="0.2">
      <c r="A38" s="17" t="s">
        <v>324</v>
      </c>
      <c r="B38" s="17" t="s">
        <v>328</v>
      </c>
      <c r="C38" s="4"/>
      <c r="D38" s="220"/>
      <c r="E38" s="94"/>
    </row>
    <row r="39" spans="1:5" s="3" customFormat="1" ht="16.5" customHeight="1" x14ac:dyDescent="0.2">
      <c r="A39" s="17" t="s">
        <v>325</v>
      </c>
      <c r="B39" s="17" t="s">
        <v>331</v>
      </c>
      <c r="C39" s="4"/>
      <c r="D39" s="220"/>
      <c r="E39" s="94"/>
    </row>
    <row r="40" spans="1:5" s="3" customFormat="1" ht="16.5" customHeight="1" x14ac:dyDescent="0.2">
      <c r="A40" s="17" t="s">
        <v>330</v>
      </c>
      <c r="B40" s="17" t="s">
        <v>332</v>
      </c>
      <c r="C40" s="4"/>
      <c r="D40" s="220"/>
      <c r="E40" s="94"/>
    </row>
    <row r="41" spans="1:5" s="3" customFormat="1" ht="16.5" customHeight="1" x14ac:dyDescent="0.2">
      <c r="A41" s="17" t="s">
        <v>333</v>
      </c>
      <c r="B41" s="17" t="s">
        <v>429</v>
      </c>
      <c r="C41" s="4"/>
      <c r="D41" s="220"/>
      <c r="E41" s="94"/>
    </row>
    <row r="42" spans="1:5" s="3" customFormat="1" ht="16.5" customHeight="1" x14ac:dyDescent="0.2">
      <c r="A42" s="17" t="s">
        <v>430</v>
      </c>
      <c r="B42" s="17" t="s">
        <v>329</v>
      </c>
      <c r="C42" s="4"/>
      <c r="D42" s="220"/>
      <c r="E42" s="94"/>
    </row>
    <row r="43" spans="1:5" s="3" customFormat="1" ht="30" x14ac:dyDescent="0.2">
      <c r="A43" s="87" t="s">
        <v>40</v>
      </c>
      <c r="B43" s="87" t="s">
        <v>28</v>
      </c>
      <c r="C43" s="4"/>
      <c r="D43" s="220"/>
      <c r="E43" s="94"/>
    </row>
    <row r="44" spans="1:5" s="3" customFormat="1" ht="16.5" customHeight="1" x14ac:dyDescent="0.2">
      <c r="A44" s="87" t="s">
        <v>41</v>
      </c>
      <c r="B44" s="87" t="s">
        <v>24</v>
      </c>
      <c r="C44" s="4"/>
      <c r="D44" s="220"/>
      <c r="E44" s="94"/>
    </row>
    <row r="45" spans="1:5" s="3" customFormat="1" ht="16.5" customHeight="1" x14ac:dyDescent="0.2">
      <c r="A45" s="87" t="s">
        <v>42</v>
      </c>
      <c r="B45" s="87" t="s">
        <v>25</v>
      </c>
      <c r="C45" s="4"/>
      <c r="D45" s="220"/>
      <c r="E45" s="94"/>
    </row>
    <row r="46" spans="1:5" s="3" customFormat="1" ht="16.5" customHeight="1" x14ac:dyDescent="0.2">
      <c r="A46" s="87" t="s">
        <v>43</v>
      </c>
      <c r="B46" s="87" t="s">
        <v>26</v>
      </c>
      <c r="C46" s="4"/>
      <c r="D46" s="220"/>
      <c r="E46" s="94"/>
    </row>
    <row r="47" spans="1:5" s="3" customFormat="1" ht="16.5" customHeight="1" x14ac:dyDescent="0.2">
      <c r="A47" s="87" t="s">
        <v>44</v>
      </c>
      <c r="B47" s="87" t="s">
        <v>364</v>
      </c>
      <c r="C47" s="82">
        <f>SUM(C48:C50)</f>
        <v>0</v>
      </c>
      <c r="D47" s="82">
        <f>SUM(D48:D50)</f>
        <v>0</v>
      </c>
      <c r="E47" s="94"/>
    </row>
    <row r="48" spans="1:5" s="3" customFormat="1" ht="16.5" customHeight="1" x14ac:dyDescent="0.2">
      <c r="A48" s="96" t="s">
        <v>338</v>
      </c>
      <c r="B48" s="96" t="s">
        <v>341</v>
      </c>
      <c r="C48" s="4"/>
      <c r="D48" s="220"/>
      <c r="E48" s="94"/>
    </row>
    <row r="49" spans="1:6" s="3" customFormat="1" ht="16.5" customHeight="1" x14ac:dyDescent="0.2">
      <c r="A49" s="96" t="s">
        <v>339</v>
      </c>
      <c r="B49" s="96" t="s">
        <v>340</v>
      </c>
      <c r="C49" s="4"/>
      <c r="D49" s="220"/>
      <c r="E49" s="94"/>
    </row>
    <row r="50" spans="1:6" s="3" customFormat="1" ht="16.5" customHeight="1" x14ac:dyDescent="0.2">
      <c r="A50" s="96" t="s">
        <v>342</v>
      </c>
      <c r="B50" s="96" t="s">
        <v>343</v>
      </c>
      <c r="C50" s="4"/>
      <c r="D50" s="220"/>
      <c r="E50" s="94"/>
    </row>
    <row r="51" spans="1:6" s="3" customFormat="1" x14ac:dyDescent="0.2">
      <c r="A51" s="87" t="s">
        <v>45</v>
      </c>
      <c r="B51" s="87" t="s">
        <v>29</v>
      </c>
      <c r="C51" s="4"/>
      <c r="D51" s="220"/>
      <c r="E51" s="94"/>
    </row>
    <row r="52" spans="1:6" s="3" customFormat="1" ht="16.5" customHeight="1" x14ac:dyDescent="0.2">
      <c r="A52" s="87" t="s">
        <v>46</v>
      </c>
      <c r="B52" s="87" t="s">
        <v>6</v>
      </c>
      <c r="C52" s="4"/>
      <c r="D52" s="220"/>
      <c r="E52" s="221"/>
      <c r="F52" s="222"/>
    </row>
    <row r="53" spans="1:6" s="3" customFormat="1" ht="30" x14ac:dyDescent="0.2">
      <c r="A53" s="86">
        <v>1.3</v>
      </c>
      <c r="B53" s="86" t="s">
        <v>368</v>
      </c>
      <c r="C53" s="83">
        <f>SUM(C54:C55)</f>
        <v>0</v>
      </c>
      <c r="D53" s="83">
        <f>SUM(D54:D55)</f>
        <v>0</v>
      </c>
      <c r="E53" s="221"/>
      <c r="F53" s="222"/>
    </row>
    <row r="54" spans="1:6" s="3" customFormat="1" ht="30" x14ac:dyDescent="0.2">
      <c r="A54" s="87" t="s">
        <v>50</v>
      </c>
      <c r="B54" s="87" t="s">
        <v>48</v>
      </c>
      <c r="C54" s="4"/>
      <c r="D54" s="220"/>
      <c r="E54" s="221"/>
      <c r="F54" s="222"/>
    </row>
    <row r="55" spans="1:6" s="3" customFormat="1" ht="16.5" customHeight="1" x14ac:dyDescent="0.2">
      <c r="A55" s="87" t="s">
        <v>51</v>
      </c>
      <c r="B55" s="87" t="s">
        <v>47</v>
      </c>
      <c r="C55" s="4"/>
      <c r="D55" s="220"/>
      <c r="E55" s="221"/>
      <c r="F55" s="222"/>
    </row>
    <row r="56" spans="1:6" s="3" customFormat="1" x14ac:dyDescent="0.2">
      <c r="A56" s="86">
        <v>1.4</v>
      </c>
      <c r="B56" s="86" t="s">
        <v>370</v>
      </c>
      <c r="C56" s="4"/>
      <c r="D56" s="220"/>
      <c r="E56" s="221"/>
      <c r="F56" s="222"/>
    </row>
    <row r="57" spans="1:6" s="225" customFormat="1" x14ac:dyDescent="0.2">
      <c r="A57" s="86">
        <v>1.5</v>
      </c>
      <c r="B57" s="86" t="s">
        <v>7</v>
      </c>
      <c r="C57" s="223"/>
      <c r="D57" s="41"/>
      <c r="E57" s="224"/>
    </row>
    <row r="58" spans="1:6" s="225" customFormat="1" x14ac:dyDescent="0.3">
      <c r="A58" s="86">
        <v>1.6</v>
      </c>
      <c r="B58" s="46" t="s">
        <v>8</v>
      </c>
      <c r="C58" s="84">
        <f>SUM(C59:C63)</f>
        <v>0</v>
      </c>
      <c r="D58" s="85">
        <f>SUM(D59:D63)</f>
        <v>0</v>
      </c>
      <c r="E58" s="224"/>
    </row>
    <row r="59" spans="1:6" s="225" customFormat="1" x14ac:dyDescent="0.2">
      <c r="A59" s="87" t="s">
        <v>280</v>
      </c>
      <c r="B59" s="47" t="s">
        <v>52</v>
      </c>
      <c r="C59" s="223"/>
      <c r="D59" s="41"/>
      <c r="E59" s="224"/>
    </row>
    <row r="60" spans="1:6" s="225" customFormat="1" ht="30" x14ac:dyDescent="0.2">
      <c r="A60" s="87" t="s">
        <v>281</v>
      </c>
      <c r="B60" s="47" t="s">
        <v>54</v>
      </c>
      <c r="C60" s="223"/>
      <c r="D60" s="41"/>
      <c r="E60" s="224"/>
    </row>
    <row r="61" spans="1:6" s="225" customFormat="1" x14ac:dyDescent="0.2">
      <c r="A61" s="87" t="s">
        <v>282</v>
      </c>
      <c r="B61" s="47" t="s">
        <v>53</v>
      </c>
      <c r="C61" s="41"/>
      <c r="D61" s="41"/>
      <c r="E61" s="224"/>
    </row>
    <row r="62" spans="1:6" s="225" customFormat="1" x14ac:dyDescent="0.2">
      <c r="A62" s="87" t="s">
        <v>283</v>
      </c>
      <c r="B62" s="47" t="s">
        <v>27</v>
      </c>
      <c r="C62" s="223"/>
      <c r="D62" s="41"/>
      <c r="E62" s="224"/>
    </row>
    <row r="63" spans="1:6" s="225" customFormat="1" x14ac:dyDescent="0.2">
      <c r="A63" s="87" t="s">
        <v>309</v>
      </c>
      <c r="B63" s="47" t="s">
        <v>310</v>
      </c>
      <c r="C63" s="223"/>
      <c r="D63" s="41"/>
      <c r="E63" s="224"/>
    </row>
    <row r="64" spans="1:6" x14ac:dyDescent="0.3">
      <c r="A64" s="218">
        <v>2</v>
      </c>
      <c r="B64" s="218" t="s">
        <v>365</v>
      </c>
      <c r="C64" s="227"/>
      <c r="D64" s="84">
        <f>SUM(D65:D71)</f>
        <v>0</v>
      </c>
      <c r="E64" s="95"/>
    </row>
    <row r="65" spans="1:5" x14ac:dyDescent="0.3">
      <c r="A65" s="97">
        <v>2.1</v>
      </c>
      <c r="B65" s="228" t="s">
        <v>89</v>
      </c>
      <c r="C65" s="229"/>
      <c r="D65" s="22"/>
      <c r="E65" s="95"/>
    </row>
    <row r="66" spans="1:5" x14ac:dyDescent="0.3">
      <c r="A66" s="97">
        <v>2.2000000000000002</v>
      </c>
      <c r="B66" s="228" t="s">
        <v>366</v>
      </c>
      <c r="C66" s="229"/>
      <c r="D66" s="22"/>
      <c r="E66" s="95"/>
    </row>
    <row r="67" spans="1:5" x14ac:dyDescent="0.3">
      <c r="A67" s="97">
        <v>2.2999999999999998</v>
      </c>
      <c r="B67" s="228" t="s">
        <v>93</v>
      </c>
      <c r="C67" s="229"/>
      <c r="D67" s="22"/>
      <c r="E67" s="95"/>
    </row>
    <row r="68" spans="1:5" x14ac:dyDescent="0.3">
      <c r="A68" s="97">
        <v>2.4</v>
      </c>
      <c r="B68" s="228" t="s">
        <v>92</v>
      </c>
      <c r="C68" s="229"/>
      <c r="D68" s="22"/>
      <c r="E68" s="95"/>
    </row>
    <row r="69" spans="1:5" x14ac:dyDescent="0.3">
      <c r="A69" s="97">
        <v>2.5</v>
      </c>
      <c r="B69" s="228" t="s">
        <v>367</v>
      </c>
      <c r="C69" s="229"/>
      <c r="D69" s="22"/>
      <c r="E69" s="95"/>
    </row>
    <row r="70" spans="1:5" x14ac:dyDescent="0.3">
      <c r="A70" s="97">
        <v>2.6</v>
      </c>
      <c r="B70" s="228" t="s">
        <v>90</v>
      </c>
      <c r="C70" s="229"/>
      <c r="D70" s="22"/>
      <c r="E70" s="95"/>
    </row>
    <row r="71" spans="1:5" x14ac:dyDescent="0.3">
      <c r="A71" s="97">
        <v>2.7</v>
      </c>
      <c r="B71" s="228" t="s">
        <v>91</v>
      </c>
      <c r="C71" s="230"/>
      <c r="D71" s="22"/>
      <c r="E71" s="95"/>
    </row>
    <row r="72" spans="1:5" x14ac:dyDescent="0.3">
      <c r="A72" s="218">
        <v>3</v>
      </c>
      <c r="B72" s="218" t="s">
        <v>389</v>
      </c>
      <c r="C72" s="84"/>
      <c r="D72" s="22"/>
      <c r="E72" s="95"/>
    </row>
    <row r="73" spans="1:5" x14ac:dyDescent="0.3">
      <c r="A73" s="218">
        <v>4</v>
      </c>
      <c r="B73" s="218" t="s">
        <v>235</v>
      </c>
      <c r="C73" s="84"/>
      <c r="D73" s="84">
        <f>SUM(D74:D75)</f>
        <v>0</v>
      </c>
      <c r="E73" s="95"/>
    </row>
    <row r="74" spans="1:5" x14ac:dyDescent="0.3">
      <c r="A74" s="97">
        <v>4.0999999999999996</v>
      </c>
      <c r="B74" s="97" t="s">
        <v>236</v>
      </c>
      <c r="C74" s="229"/>
      <c r="D74" s="8"/>
      <c r="E74" s="95"/>
    </row>
    <row r="75" spans="1:5" x14ac:dyDescent="0.3">
      <c r="A75" s="97">
        <v>4.2</v>
      </c>
      <c r="B75" s="97" t="s">
        <v>237</v>
      </c>
      <c r="C75" s="230"/>
      <c r="D75" s="8"/>
      <c r="E75" s="95"/>
    </row>
    <row r="76" spans="1:5" x14ac:dyDescent="0.3">
      <c r="A76" s="218">
        <v>5</v>
      </c>
      <c r="B76" s="218" t="s">
        <v>262</v>
      </c>
      <c r="C76" s="244"/>
      <c r="D76" s="230"/>
      <c r="E76" s="95"/>
    </row>
    <row r="77" spans="1:5" x14ac:dyDescent="0.3">
      <c r="B77" s="45"/>
    </row>
    <row r="78" spans="1:5" x14ac:dyDescent="0.3">
      <c r="A78" s="462" t="s">
        <v>431</v>
      </c>
      <c r="B78" s="462"/>
      <c r="C78" s="462"/>
      <c r="D78" s="462"/>
      <c r="E78" s="5"/>
    </row>
    <row r="79" spans="1:5" x14ac:dyDescent="0.3">
      <c r="B79" s="45"/>
    </row>
    <row r="80" spans="1:5" s="23" customFormat="1" ht="12.75" x14ac:dyDescent="0.2"/>
    <row r="81" spans="1:9" x14ac:dyDescent="0.3">
      <c r="A81" s="68" t="s">
        <v>96</v>
      </c>
      <c r="E81" s="5"/>
    </row>
    <row r="82" spans="1:9" x14ac:dyDescent="0.3">
      <c r="E82"/>
      <c r="F82"/>
      <c r="G82"/>
      <c r="H82"/>
      <c r="I82"/>
    </row>
    <row r="83" spans="1:9" x14ac:dyDescent="0.3">
      <c r="D83" s="12"/>
      <c r="E83"/>
      <c r="F83"/>
      <c r="G83"/>
      <c r="H83"/>
      <c r="I83"/>
    </row>
    <row r="84" spans="1:9" x14ac:dyDescent="0.3">
      <c r="A84"/>
      <c r="B84" s="68" t="s">
        <v>386</v>
      </c>
      <c r="D84" s="12"/>
      <c r="E84"/>
      <c r="F84"/>
      <c r="G84"/>
      <c r="H84"/>
      <c r="I84"/>
    </row>
    <row r="85" spans="1:9" x14ac:dyDescent="0.3">
      <c r="A85"/>
      <c r="B85" s="2" t="s">
        <v>387</v>
      </c>
      <c r="D85" s="12"/>
      <c r="E85"/>
      <c r="F85"/>
      <c r="G85"/>
      <c r="H85"/>
      <c r="I85"/>
    </row>
    <row r="86" spans="1:9" customFormat="1" ht="12.75" x14ac:dyDescent="0.2">
      <c r="B86" s="65" t="s">
        <v>127</v>
      </c>
    </row>
    <row r="87" spans="1:9" s="23" customFormat="1" ht="12.75" x14ac:dyDescent="0.2"/>
  </sheetData>
  <mergeCells count="3">
    <mergeCell ref="C1:D1"/>
    <mergeCell ref="C2:D2"/>
    <mergeCell ref="A78:D78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2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K30" sqref="K30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59" t="s">
        <v>97</v>
      </c>
      <c r="D1" s="459"/>
      <c r="E1" s="147"/>
    </row>
    <row r="2" spans="1:12" x14ac:dyDescent="0.3">
      <c r="A2" s="75" t="s">
        <v>128</v>
      </c>
      <c r="B2" s="113"/>
      <c r="C2" s="457" t="str">
        <f>'ფორმა N1'!L2</f>
        <v>13/10/2020- 31/10/2020</v>
      </c>
      <c r="D2" s="458"/>
      <c r="E2" s="147"/>
    </row>
    <row r="3" spans="1:12" x14ac:dyDescent="0.3">
      <c r="A3" s="75"/>
      <c r="B3" s="113"/>
      <c r="C3" s="332"/>
      <c r="D3" s="332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საქ. ძალოვან ვეტერანთა და პატრიოტთა პოლიტიკური მოძრაობა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31"/>
      <c r="B7" s="331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441">
        <f>SUM(C10,C14,C54,C57,C58,C59,C76)</f>
        <v>397263.18</v>
      </c>
      <c r="D9" s="441">
        <f>SUM(D10,D14,D54,D57,D58,D59,D65,D72,D73)</f>
        <v>397263.18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545">
        <f>SUM(C11:C13)</f>
        <v>388210.2</v>
      </c>
      <c r="D10" s="545">
        <f>SUM(D11:D13)</f>
        <v>388210.2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439">
        <f>'ფორმა 5.2'!H21</f>
        <v>6260.2000000000007</v>
      </c>
      <c r="D11" s="440">
        <f>C11</f>
        <v>6260.2000000000007</v>
      </c>
      <c r="E11" s="14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12" ht="16.5" customHeight="1" x14ac:dyDescent="0.3">
      <c r="A13" s="365" t="s">
        <v>447</v>
      </c>
      <c r="B13" s="366" t="s">
        <v>449</v>
      </c>
      <c r="C13" s="522">
        <f>'ფორმა 5.2'!H23</f>
        <v>381950</v>
      </c>
      <c r="D13" s="522">
        <f>C13</f>
        <v>381950</v>
      </c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9052.98</v>
      </c>
      <c r="D14" s="83">
        <f>SUM(D15,D18,D30:D33,D36,D37,D44,D45,D46,D47,D48,D52,D53)</f>
        <v>9052.98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1700</v>
      </c>
      <c r="D15" s="82">
        <f>SUM(D16:D17)</f>
        <v>1700</v>
      </c>
      <c r="E15" s="147"/>
    </row>
    <row r="16" spans="1:12" ht="17.25" customHeight="1" x14ac:dyDescent="0.3">
      <c r="A16" s="17" t="s">
        <v>87</v>
      </c>
      <c r="B16" s="17" t="s">
        <v>61</v>
      </c>
      <c r="C16" s="36">
        <f>'ფორმა N5.3'!I34</f>
        <v>1700</v>
      </c>
      <c r="D16" s="37">
        <f>C16</f>
        <v>1700</v>
      </c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7"/>
    </row>
    <row r="19" spans="1:5" ht="30" x14ac:dyDescent="0.3">
      <c r="A19" s="17" t="s">
        <v>12</v>
      </c>
      <c r="B19" s="17" t="s">
        <v>233</v>
      </c>
      <c r="C19" s="38"/>
      <c r="D19" s="39"/>
      <c r="E19" s="147"/>
    </row>
    <row r="20" spans="1:5" x14ac:dyDescent="0.3">
      <c r="A20" s="17" t="s">
        <v>13</v>
      </c>
      <c r="B20" s="17" t="s">
        <v>14</v>
      </c>
      <c r="C20" s="38"/>
      <c r="D20" s="40"/>
      <c r="E20" s="147"/>
    </row>
    <row r="21" spans="1:5" ht="30" x14ac:dyDescent="0.3">
      <c r="A21" s="17" t="s">
        <v>264</v>
      </c>
      <c r="B21" s="17" t="s">
        <v>22</v>
      </c>
      <c r="C21" s="38"/>
      <c r="D21" s="41"/>
      <c r="E21" s="147"/>
    </row>
    <row r="22" spans="1:5" x14ac:dyDescent="0.3">
      <c r="A22" s="17" t="s">
        <v>265</v>
      </c>
      <c r="B22" s="17" t="s">
        <v>15</v>
      </c>
      <c r="C22" s="38"/>
      <c r="D22" s="41">
        <f>C22</f>
        <v>0</v>
      </c>
      <c r="E22" s="147"/>
    </row>
    <row r="23" spans="1:5" x14ac:dyDescent="0.3">
      <c r="A23" s="17" t="s">
        <v>266</v>
      </c>
      <c r="B23" s="17" t="s">
        <v>16</v>
      </c>
      <c r="C23" s="38"/>
      <c r="D23" s="41"/>
      <c r="E23" s="147"/>
    </row>
    <row r="24" spans="1:5" x14ac:dyDescent="0.3">
      <c r="A24" s="17" t="s">
        <v>267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268</v>
      </c>
      <c r="B25" s="18" t="s">
        <v>18</v>
      </c>
      <c r="C25" s="38"/>
      <c r="D25" s="41">
        <f>C25</f>
        <v>0</v>
      </c>
      <c r="E25" s="147"/>
    </row>
    <row r="26" spans="1:5" ht="16.5" customHeight="1" x14ac:dyDescent="0.3">
      <c r="A26" s="18" t="s">
        <v>269</v>
      </c>
      <c r="B26" s="18" t="s">
        <v>19</v>
      </c>
      <c r="C26" s="38"/>
      <c r="D26" s="41">
        <f>C26</f>
        <v>0</v>
      </c>
      <c r="E26" s="147"/>
    </row>
    <row r="27" spans="1:5" ht="16.5" customHeight="1" x14ac:dyDescent="0.3">
      <c r="A27" s="18" t="s">
        <v>270</v>
      </c>
      <c r="B27" s="18" t="s">
        <v>20</v>
      </c>
      <c r="C27" s="38"/>
      <c r="D27" s="41">
        <f>C27</f>
        <v>0</v>
      </c>
      <c r="E27" s="147"/>
    </row>
    <row r="28" spans="1:5" ht="16.5" customHeight="1" x14ac:dyDescent="0.3">
      <c r="A28" s="18" t="s">
        <v>271</v>
      </c>
      <c r="B28" s="18" t="s">
        <v>23</v>
      </c>
      <c r="C28" s="38"/>
      <c r="D28" s="42">
        <f>C28</f>
        <v>0</v>
      </c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/>
      <c r="D30" s="35"/>
      <c r="E30" s="147"/>
    </row>
    <row r="31" spans="1:5" x14ac:dyDescent="0.3">
      <c r="A31" s="16" t="s">
        <v>35</v>
      </c>
      <c r="B31" s="16" t="s">
        <v>4</v>
      </c>
      <c r="C31" s="34"/>
      <c r="D31" s="35"/>
      <c r="E31" s="147"/>
    </row>
    <row r="32" spans="1:5" x14ac:dyDescent="0.3">
      <c r="A32" s="16" t="s">
        <v>36</v>
      </c>
      <c r="B32" s="16" t="s">
        <v>5</v>
      </c>
      <c r="C32" s="34"/>
      <c r="D32" s="35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273</v>
      </c>
      <c r="B34" s="17" t="s">
        <v>56</v>
      </c>
      <c r="C34" s="34"/>
      <c r="D34" s="35"/>
      <c r="E34" s="147"/>
    </row>
    <row r="35" spans="1:5" x14ac:dyDescent="0.3">
      <c r="A35" s="17" t="s">
        <v>274</v>
      </c>
      <c r="B35" s="17" t="s">
        <v>55</v>
      </c>
      <c r="C35" s="34"/>
      <c r="D35" s="35"/>
      <c r="E35" s="147"/>
    </row>
    <row r="36" spans="1:5" x14ac:dyDescent="0.3">
      <c r="A36" s="16" t="s">
        <v>38</v>
      </c>
      <c r="B36" s="16" t="s">
        <v>49</v>
      </c>
      <c r="C36" s="439">
        <v>675.78</v>
      </c>
      <c r="D36" s="440">
        <f>C36</f>
        <v>675.78</v>
      </c>
      <c r="E36" s="147"/>
    </row>
    <row r="37" spans="1:5" x14ac:dyDescent="0.3">
      <c r="A37" s="16" t="s">
        <v>39</v>
      </c>
      <c r="B37" s="16" t="s">
        <v>326</v>
      </c>
      <c r="C37" s="83">
        <f>SUM(C38:C43)</f>
        <v>4487.2</v>
      </c>
      <c r="D37" s="83">
        <f>SUM(D38:D43)</f>
        <v>4487.2</v>
      </c>
      <c r="E37" s="147"/>
    </row>
    <row r="38" spans="1:5" x14ac:dyDescent="0.3">
      <c r="A38" s="17" t="s">
        <v>323</v>
      </c>
      <c r="B38" s="17" t="s">
        <v>327</v>
      </c>
      <c r="C38" s="34"/>
      <c r="D38" s="34"/>
      <c r="E38" s="147"/>
    </row>
    <row r="39" spans="1:5" x14ac:dyDescent="0.3">
      <c r="A39" s="17" t="s">
        <v>324</v>
      </c>
      <c r="B39" s="17" t="s">
        <v>328</v>
      </c>
      <c r="C39" s="36">
        <f>'ფორმა 5.5'!L35</f>
        <v>4487.2</v>
      </c>
      <c r="D39" s="36">
        <f>C39</f>
        <v>4487.2</v>
      </c>
      <c r="E39" s="147"/>
    </row>
    <row r="40" spans="1:5" x14ac:dyDescent="0.3">
      <c r="A40" s="17" t="s">
        <v>325</v>
      </c>
      <c r="B40" s="17" t="s">
        <v>331</v>
      </c>
      <c r="C40" s="34"/>
      <c r="D40" s="35"/>
      <c r="E40" s="147"/>
    </row>
    <row r="41" spans="1:5" x14ac:dyDescent="0.3">
      <c r="A41" s="17" t="s">
        <v>330</v>
      </c>
      <c r="B41" s="17" t="s">
        <v>332</v>
      </c>
      <c r="C41" s="34"/>
      <c r="D41" s="35"/>
      <c r="E41" s="147"/>
    </row>
    <row r="42" spans="1:5" x14ac:dyDescent="0.3">
      <c r="A42" s="17" t="s">
        <v>333</v>
      </c>
      <c r="B42" s="17" t="s">
        <v>429</v>
      </c>
      <c r="C42" s="34"/>
      <c r="D42" s="35"/>
      <c r="E42" s="147"/>
    </row>
    <row r="43" spans="1:5" x14ac:dyDescent="0.3">
      <c r="A43" s="17" t="s">
        <v>430</v>
      </c>
      <c r="B43" s="17" t="s">
        <v>329</v>
      </c>
      <c r="C43" s="34"/>
      <c r="D43" s="35"/>
      <c r="E43" s="147"/>
    </row>
    <row r="44" spans="1:5" ht="30" x14ac:dyDescent="0.3">
      <c r="A44" s="16" t="s">
        <v>40</v>
      </c>
      <c r="B44" s="16" t="s">
        <v>28</v>
      </c>
      <c r="C44" s="34"/>
      <c r="D44" s="35"/>
      <c r="E44" s="147"/>
    </row>
    <row r="45" spans="1:5" x14ac:dyDescent="0.3">
      <c r="A45" s="16" t="s">
        <v>41</v>
      </c>
      <c r="B45" s="16" t="s">
        <v>24</v>
      </c>
      <c r="C45" s="34"/>
      <c r="D45" s="35">
        <f>C45</f>
        <v>0</v>
      </c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/>
      <c r="D47" s="35"/>
      <c r="E47" s="147"/>
    </row>
    <row r="48" spans="1:5" x14ac:dyDescent="0.3">
      <c r="A48" s="16" t="s">
        <v>44</v>
      </c>
      <c r="B48" s="16" t="s">
        <v>279</v>
      </c>
      <c r="C48" s="83">
        <f>SUM(C49:C51)</f>
        <v>2190</v>
      </c>
      <c r="D48" s="83">
        <f>SUM(D49:D51)</f>
        <v>2190</v>
      </c>
      <c r="E48" s="147"/>
    </row>
    <row r="49" spans="1:5" x14ac:dyDescent="0.3">
      <c r="A49" s="96" t="s">
        <v>338</v>
      </c>
      <c r="B49" s="96" t="s">
        <v>341</v>
      </c>
      <c r="C49" s="36">
        <f>'ფორმა 9.1'!G27</f>
        <v>2190</v>
      </c>
      <c r="D49" s="37">
        <f>C49</f>
        <v>2190</v>
      </c>
      <c r="E49" s="147"/>
    </row>
    <row r="50" spans="1:5" x14ac:dyDescent="0.3">
      <c r="A50" s="96" t="s">
        <v>339</v>
      </c>
      <c r="B50" s="96" t="s">
        <v>340</v>
      </c>
      <c r="C50" s="34"/>
      <c r="D50" s="35"/>
      <c r="E50" s="147"/>
    </row>
    <row r="51" spans="1:5" x14ac:dyDescent="0.3">
      <c r="A51" s="96" t="s">
        <v>342</v>
      </c>
      <c r="B51" s="96" t="s">
        <v>343</v>
      </c>
      <c r="C51" s="34"/>
      <c r="D51" s="35"/>
      <c r="E51" s="147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5" x14ac:dyDescent="0.3">
      <c r="A53" s="16" t="s">
        <v>46</v>
      </c>
      <c r="B53" s="16" t="s">
        <v>6</v>
      </c>
      <c r="C53" s="34"/>
      <c r="D53" s="35"/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4"/>
      <c r="D55" s="35"/>
      <c r="E55" s="147"/>
    </row>
    <row r="56" spans="1:5" x14ac:dyDescent="0.3">
      <c r="A56" s="16" t="s">
        <v>51</v>
      </c>
      <c r="B56" s="16" t="s">
        <v>47</v>
      </c>
      <c r="C56" s="34"/>
      <c r="D56" s="35"/>
      <c r="E56" s="147"/>
    </row>
    <row r="57" spans="1:5" x14ac:dyDescent="0.3">
      <c r="A57" s="14">
        <v>1.4</v>
      </c>
      <c r="B57" s="14" t="s">
        <v>370</v>
      </c>
      <c r="C57" s="34"/>
      <c r="D57" s="35"/>
      <c r="E57" s="147"/>
    </row>
    <row r="58" spans="1:5" x14ac:dyDescent="0.3">
      <c r="A58" s="14">
        <v>1.5</v>
      </c>
      <c r="B58" s="14" t="s">
        <v>7</v>
      </c>
      <c r="C58" s="38"/>
      <c r="D58" s="41"/>
      <c r="E58" s="147"/>
    </row>
    <row r="59" spans="1:5" x14ac:dyDescent="0.3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280</v>
      </c>
      <c r="B60" s="47" t="s">
        <v>52</v>
      </c>
      <c r="C60" s="38"/>
      <c r="D60" s="41"/>
      <c r="E60" s="147"/>
    </row>
    <row r="61" spans="1:5" ht="30" x14ac:dyDescent="0.3">
      <c r="A61" s="16" t="s">
        <v>281</v>
      </c>
      <c r="B61" s="47" t="s">
        <v>54</v>
      </c>
      <c r="C61" s="38"/>
      <c r="D61" s="41"/>
      <c r="E61" s="147"/>
    </row>
    <row r="62" spans="1:5" x14ac:dyDescent="0.3">
      <c r="A62" s="16" t="s">
        <v>282</v>
      </c>
      <c r="B62" s="47" t="s">
        <v>53</v>
      </c>
      <c r="C62" s="41"/>
      <c r="D62" s="41"/>
      <c r="E62" s="147"/>
    </row>
    <row r="63" spans="1:5" x14ac:dyDescent="0.3">
      <c r="A63" s="16" t="s">
        <v>283</v>
      </c>
      <c r="B63" s="47" t="s">
        <v>27</v>
      </c>
      <c r="C63" s="38"/>
      <c r="D63" s="41"/>
      <c r="E63" s="147"/>
    </row>
    <row r="64" spans="1:5" x14ac:dyDescent="0.3">
      <c r="A64" s="16" t="s">
        <v>309</v>
      </c>
      <c r="B64" s="197" t="s">
        <v>310</v>
      </c>
      <c r="C64" s="38"/>
      <c r="D64" s="198"/>
      <c r="E64" s="147"/>
    </row>
    <row r="65" spans="1:5" x14ac:dyDescent="0.3">
      <c r="A65" s="13">
        <v>2</v>
      </c>
      <c r="B65" s="48" t="s">
        <v>95</v>
      </c>
      <c r="C65" s="247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47"/>
      <c r="D66" s="43"/>
      <c r="E66" s="147"/>
    </row>
    <row r="67" spans="1:5" x14ac:dyDescent="0.3">
      <c r="A67" s="15">
        <v>2.2000000000000002</v>
      </c>
      <c r="B67" s="49" t="s">
        <v>93</v>
      </c>
      <c r="C67" s="249"/>
      <c r="D67" s="44"/>
      <c r="E67" s="147"/>
    </row>
    <row r="68" spans="1:5" x14ac:dyDescent="0.3">
      <c r="A68" s="15">
        <v>2.2999999999999998</v>
      </c>
      <c r="B68" s="49" t="s">
        <v>92</v>
      </c>
      <c r="C68" s="249"/>
      <c r="D68" s="44"/>
      <c r="E68" s="147"/>
    </row>
    <row r="69" spans="1:5" x14ac:dyDescent="0.3">
      <c r="A69" s="15">
        <v>2.4</v>
      </c>
      <c r="B69" s="49" t="s">
        <v>94</v>
      </c>
      <c r="C69" s="249"/>
      <c r="D69" s="44"/>
      <c r="E69" s="147"/>
    </row>
    <row r="70" spans="1:5" x14ac:dyDescent="0.3">
      <c r="A70" s="15">
        <v>2.5</v>
      </c>
      <c r="B70" s="49" t="s">
        <v>90</v>
      </c>
      <c r="C70" s="249"/>
      <c r="D70" s="44"/>
      <c r="E70" s="147"/>
    </row>
    <row r="71" spans="1:5" x14ac:dyDescent="0.3">
      <c r="A71" s="15">
        <v>2.6</v>
      </c>
      <c r="B71" s="49" t="s">
        <v>91</v>
      </c>
      <c r="C71" s="249"/>
      <c r="D71" s="44"/>
      <c r="E71" s="147"/>
    </row>
    <row r="72" spans="1:5" s="2" customFormat="1" x14ac:dyDescent="0.3">
      <c r="A72" s="13">
        <v>3</v>
      </c>
      <c r="B72" s="245" t="s">
        <v>389</v>
      </c>
      <c r="C72" s="248"/>
      <c r="D72" s="246"/>
      <c r="E72" s="104"/>
    </row>
    <row r="73" spans="1:5" s="2" customFormat="1" x14ac:dyDescent="0.3">
      <c r="A73" s="13">
        <v>4</v>
      </c>
      <c r="B73" s="13" t="s">
        <v>235</v>
      </c>
      <c r="C73" s="248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3" t="s">
        <v>262</v>
      </c>
      <c r="C76" s="8"/>
      <c r="D76" s="84"/>
      <c r="E76" s="104"/>
    </row>
    <row r="77" spans="1:5" s="2" customFormat="1" x14ac:dyDescent="0.3">
      <c r="A77" s="341"/>
      <c r="B77" s="341"/>
      <c r="C77" s="12"/>
      <c r="D77" s="12"/>
      <c r="E77" s="104"/>
    </row>
    <row r="78" spans="1:5" s="2" customFormat="1" x14ac:dyDescent="0.3">
      <c r="A78" s="462" t="s">
        <v>431</v>
      </c>
      <c r="B78" s="462"/>
      <c r="C78" s="462"/>
      <c r="D78" s="462"/>
      <c r="E78" s="104"/>
    </row>
    <row r="79" spans="1:5" s="2" customFormat="1" x14ac:dyDescent="0.3">
      <c r="A79" s="341"/>
      <c r="B79" s="341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3" t="s">
        <v>433</v>
      </c>
      <c r="C85" s="463"/>
      <c r="D85" s="463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63" t="s">
        <v>435</v>
      </c>
      <c r="C87" s="463"/>
      <c r="D87" s="463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59" t="s">
        <v>97</v>
      </c>
      <c r="D1" s="459"/>
      <c r="E1" s="90"/>
    </row>
    <row r="2" spans="1:5" s="6" customFormat="1" x14ac:dyDescent="0.3">
      <c r="A2" s="73" t="s">
        <v>301</v>
      </c>
      <c r="B2" s="76"/>
      <c r="C2" s="457" t="str">
        <f>'ფორმა N1'!L2</f>
        <v>13/10/2020- 31/10/2020</v>
      </c>
      <c r="D2" s="457"/>
      <c r="E2" s="90"/>
    </row>
    <row r="3" spans="1:5" s="6" customFormat="1" x14ac:dyDescent="0.3">
      <c r="A3" s="75" t="s">
        <v>128</v>
      </c>
      <c r="B3" s="73"/>
      <c r="C3" s="157"/>
      <c r="D3" s="157"/>
      <c r="E3" s="90"/>
    </row>
    <row r="4" spans="1:5" s="6" customFormat="1" x14ac:dyDescent="0.3">
      <c r="A4" s="75"/>
      <c r="B4" s="75"/>
      <c r="C4" s="157"/>
      <c r="D4" s="157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10" t="str">
        <f>'ფორმა N1'!A5</f>
        <v>საქ. ძალოვან ვეტერანთა და პატრიოტთა პოლიტიკური მოძრაობა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6"/>
      <c r="B8" s="156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/>
      <c r="C17" s="4"/>
      <c r="D17" s="4"/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6" t="s">
        <v>373</v>
      </c>
    </row>
    <row r="30" spans="1:5" x14ac:dyDescent="0.3">
      <c r="A30" s="196"/>
    </row>
    <row r="31" spans="1:5" x14ac:dyDescent="0.3">
      <c r="A31" s="196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1" sqref="I31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4"/>
      <c r="H1" s="254"/>
      <c r="I1" s="459" t="s">
        <v>97</v>
      </c>
      <c r="J1" s="459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4"/>
      <c r="H2" s="254"/>
      <c r="I2" s="457" t="str">
        <f>'ფორმა N1'!L2</f>
        <v>13/10/2020- 31/10/2020</v>
      </c>
      <c r="J2" s="457"/>
    </row>
    <row r="3" spans="1:10" ht="15" x14ac:dyDescent="0.3">
      <c r="A3" s="75"/>
      <c r="B3" s="75"/>
      <c r="C3" s="73"/>
      <c r="D3" s="73"/>
      <c r="E3" s="73"/>
      <c r="F3" s="73"/>
      <c r="G3" s="254"/>
      <c r="H3" s="254"/>
      <c r="I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10" t="str">
        <f>'ფორმა N1'!A5</f>
        <v>საქ. ძალოვან ვეტერანთა და პატრიოტთა პოლიტიკური მოძრაობა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0" ht="15" x14ac:dyDescent="0.2">
      <c r="A9" s="97">
        <v>1</v>
      </c>
      <c r="B9" s="499" t="s">
        <v>513</v>
      </c>
      <c r="C9" s="499" t="s">
        <v>514</v>
      </c>
      <c r="D9" s="500" t="s">
        <v>515</v>
      </c>
      <c r="E9" s="501" t="s">
        <v>516</v>
      </c>
      <c r="F9" s="502" t="s">
        <v>319</v>
      </c>
      <c r="G9" s="503">
        <v>3125</v>
      </c>
      <c r="H9" s="503">
        <v>3125</v>
      </c>
      <c r="I9" s="504">
        <v>625</v>
      </c>
      <c r="J9" s="209" t="s">
        <v>0</v>
      </c>
    </row>
    <row r="10" spans="1:10" ht="15" x14ac:dyDescent="0.2">
      <c r="A10" s="97">
        <v>2</v>
      </c>
      <c r="B10" s="499" t="s">
        <v>517</v>
      </c>
      <c r="C10" s="499" t="s">
        <v>518</v>
      </c>
      <c r="D10" s="500" t="s">
        <v>519</v>
      </c>
      <c r="E10" s="505" t="s">
        <v>520</v>
      </c>
      <c r="F10" s="502" t="s">
        <v>319</v>
      </c>
      <c r="G10" s="503">
        <v>400</v>
      </c>
      <c r="H10" s="503">
        <v>400</v>
      </c>
      <c r="I10" s="504">
        <v>0</v>
      </c>
    </row>
    <row r="11" spans="1:10" ht="15.75" x14ac:dyDescent="0.3">
      <c r="A11" s="97">
        <v>3</v>
      </c>
      <c r="B11" s="499" t="s">
        <v>521</v>
      </c>
      <c r="C11" s="499" t="s">
        <v>522</v>
      </c>
      <c r="D11" s="506" t="s">
        <v>523</v>
      </c>
      <c r="E11" s="507" t="s">
        <v>524</v>
      </c>
      <c r="F11" s="502" t="s">
        <v>319</v>
      </c>
      <c r="G11" s="503">
        <v>625</v>
      </c>
      <c r="H11" s="503">
        <v>625</v>
      </c>
      <c r="I11" s="504">
        <v>125</v>
      </c>
    </row>
    <row r="12" spans="1:10" ht="15.75" x14ac:dyDescent="0.3">
      <c r="A12" s="97">
        <v>4</v>
      </c>
      <c r="B12" s="499" t="s">
        <v>525</v>
      </c>
      <c r="C12" s="499" t="s">
        <v>526</v>
      </c>
      <c r="D12" s="506" t="s">
        <v>527</v>
      </c>
      <c r="E12" s="501" t="s">
        <v>528</v>
      </c>
      <c r="F12" s="502" t="s">
        <v>319</v>
      </c>
      <c r="G12" s="503">
        <v>250</v>
      </c>
      <c r="H12" s="503">
        <v>250</v>
      </c>
      <c r="I12" s="504">
        <v>50</v>
      </c>
    </row>
    <row r="13" spans="1:10" ht="15" x14ac:dyDescent="0.2">
      <c r="A13" s="97">
        <v>5</v>
      </c>
      <c r="B13" s="499" t="s">
        <v>529</v>
      </c>
      <c r="C13" s="499" t="s">
        <v>530</v>
      </c>
      <c r="D13" s="500" t="s">
        <v>531</v>
      </c>
      <c r="E13" s="507" t="s">
        <v>532</v>
      </c>
      <c r="F13" s="502" t="s">
        <v>319</v>
      </c>
      <c r="G13" s="503">
        <v>625</v>
      </c>
      <c r="H13" s="503">
        <v>625</v>
      </c>
      <c r="I13" s="504">
        <v>125</v>
      </c>
    </row>
    <row r="14" spans="1:10" ht="15" x14ac:dyDescent="0.2">
      <c r="A14" s="97">
        <v>6</v>
      </c>
      <c r="B14" s="499" t="s">
        <v>533</v>
      </c>
      <c r="C14" s="499" t="s">
        <v>534</v>
      </c>
      <c r="D14" s="500" t="s">
        <v>535</v>
      </c>
      <c r="E14" s="508" t="s">
        <v>536</v>
      </c>
      <c r="F14" s="502" t="s">
        <v>319</v>
      </c>
      <c r="G14" s="509">
        <v>375</v>
      </c>
      <c r="H14" s="509">
        <v>375</v>
      </c>
      <c r="I14" s="504">
        <v>75</v>
      </c>
    </row>
    <row r="15" spans="1:10" ht="15" x14ac:dyDescent="0.25">
      <c r="A15" s="97">
        <v>7</v>
      </c>
      <c r="B15" s="499" t="s">
        <v>537</v>
      </c>
      <c r="C15" s="499" t="s">
        <v>538</v>
      </c>
      <c r="D15" s="500" t="s">
        <v>539</v>
      </c>
      <c r="E15" s="508" t="s">
        <v>540</v>
      </c>
      <c r="F15" s="502" t="s">
        <v>319</v>
      </c>
      <c r="G15" s="510">
        <v>300</v>
      </c>
      <c r="H15" s="510">
        <v>300</v>
      </c>
      <c r="I15" s="504">
        <v>0</v>
      </c>
    </row>
    <row r="16" spans="1:10" ht="15" x14ac:dyDescent="0.2">
      <c r="A16" s="97">
        <v>8</v>
      </c>
      <c r="B16" s="511" t="s">
        <v>541</v>
      </c>
      <c r="C16" s="511" t="s">
        <v>542</v>
      </c>
      <c r="D16" s="500" t="s">
        <v>543</v>
      </c>
      <c r="E16" s="512" t="s">
        <v>544</v>
      </c>
      <c r="F16" s="502" t="s">
        <v>319</v>
      </c>
      <c r="G16" s="513">
        <v>300</v>
      </c>
      <c r="H16" s="513">
        <v>300</v>
      </c>
      <c r="I16" s="504">
        <v>0</v>
      </c>
    </row>
    <row r="17" spans="1:9" ht="15.75" x14ac:dyDescent="0.3">
      <c r="A17" s="97">
        <v>9</v>
      </c>
      <c r="B17" s="514" t="s">
        <v>545</v>
      </c>
      <c r="C17" s="514" t="s">
        <v>546</v>
      </c>
      <c r="D17" s="506" t="s">
        <v>547</v>
      </c>
      <c r="E17" s="501" t="s">
        <v>548</v>
      </c>
      <c r="F17" s="502" t="s">
        <v>319</v>
      </c>
      <c r="G17" s="503">
        <v>255.1</v>
      </c>
      <c r="H17" s="503">
        <v>255.1</v>
      </c>
      <c r="I17" s="504">
        <v>50</v>
      </c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515" t="s">
        <v>549</v>
      </c>
      <c r="D19" s="516"/>
      <c r="E19" s="517"/>
      <c r="F19" s="516"/>
      <c r="G19" s="546">
        <v>5.0999999999999996</v>
      </c>
      <c r="H19" s="547">
        <v>5.0999999999999996</v>
      </c>
      <c r="I19" s="518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 t="s">
        <v>550</v>
      </c>
      <c r="G21" s="521">
        <f>SUM(G9:G20)</f>
        <v>6260.2000000000007</v>
      </c>
      <c r="H21" s="521">
        <f>SUM(H9:H20)</f>
        <v>6260.2000000000007</v>
      </c>
      <c r="I21" s="521">
        <f>SUM(I9:I20)</f>
        <v>1050</v>
      </c>
    </row>
    <row r="22" spans="1:9" ht="15" x14ac:dyDescent="0.2">
      <c r="A22" s="97">
        <v>14</v>
      </c>
      <c r="B22" s="86"/>
      <c r="C22" s="520"/>
      <c r="D22" s="520"/>
      <c r="E22" s="520"/>
      <c r="F22" s="520"/>
      <c r="G22" s="520"/>
      <c r="H22" s="520"/>
      <c r="I22" s="520"/>
    </row>
    <row r="23" spans="1:9" ht="30" x14ac:dyDescent="0.2">
      <c r="A23" s="97">
        <v>15</v>
      </c>
      <c r="B23" s="86"/>
      <c r="C23" s="86" t="s">
        <v>551</v>
      </c>
      <c r="D23" s="86"/>
      <c r="E23" s="86"/>
      <c r="F23" s="97"/>
      <c r="G23" s="4">
        <v>381950</v>
      </c>
      <c r="H23" s="4">
        <v>381950</v>
      </c>
      <c r="I23" s="4">
        <v>76390</v>
      </c>
    </row>
    <row r="24" spans="1:9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394</v>
      </c>
      <c r="G25" s="519">
        <f>G21+G23</f>
        <v>388210.2</v>
      </c>
      <c r="H25" s="519">
        <f t="shared" ref="H25:I25" si="0">H21+H23</f>
        <v>388210.2</v>
      </c>
      <c r="I25" s="519">
        <f t="shared" si="0"/>
        <v>77440</v>
      </c>
    </row>
    <row r="26" spans="1:9" ht="15" x14ac:dyDescent="0.3">
      <c r="A26" s="207"/>
      <c r="B26" s="207"/>
      <c r="C26" s="207"/>
      <c r="D26" s="207"/>
      <c r="E26" s="207"/>
      <c r="F26" s="207"/>
      <c r="G26" s="207"/>
      <c r="H26" s="179"/>
      <c r="I26" s="179"/>
    </row>
    <row r="27" spans="1:9" ht="15" x14ac:dyDescent="0.3">
      <c r="A27" s="208" t="s">
        <v>407</v>
      </c>
      <c r="B27" s="208"/>
      <c r="C27" s="207"/>
      <c r="D27" s="207"/>
      <c r="E27" s="207"/>
      <c r="F27" s="207"/>
      <c r="G27" s="207"/>
      <c r="H27" s="179"/>
      <c r="I27" s="179"/>
    </row>
    <row r="28" spans="1:9" ht="15" x14ac:dyDescent="0.3">
      <c r="A28" s="208"/>
      <c r="B28" s="208"/>
      <c r="C28" s="207"/>
      <c r="D28" s="207"/>
      <c r="E28" s="207"/>
      <c r="F28" s="207"/>
      <c r="G28" s="207"/>
      <c r="H28" s="179"/>
      <c r="I28" s="179"/>
    </row>
    <row r="29" spans="1:9" ht="15" x14ac:dyDescent="0.3">
      <c r="A29" s="208"/>
      <c r="B29" s="208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208"/>
      <c r="B30" s="208"/>
      <c r="C30" s="179"/>
      <c r="D30" s="179"/>
      <c r="E30" s="179"/>
      <c r="F30" s="179"/>
      <c r="G30" s="179"/>
      <c r="H30" s="179"/>
      <c r="I30" s="179"/>
    </row>
    <row r="31" spans="1:9" x14ac:dyDescent="0.2">
      <c r="A31" s="205"/>
      <c r="B31" s="205"/>
      <c r="C31" s="205"/>
      <c r="D31" s="205"/>
      <c r="E31" s="205"/>
      <c r="F31" s="205"/>
      <c r="G31" s="205"/>
      <c r="H31" s="205"/>
      <c r="I31" s="205"/>
    </row>
    <row r="32" spans="1:9" ht="15" x14ac:dyDescent="0.3">
      <c r="A32" s="185" t="s">
        <v>96</v>
      </c>
      <c r="B32" s="185"/>
      <c r="C32" s="179"/>
      <c r="D32" s="179"/>
      <c r="E32" s="179"/>
      <c r="F32" s="179"/>
      <c r="G32" s="179"/>
      <c r="H32" s="179"/>
      <c r="I32" s="179"/>
    </row>
    <row r="33" spans="1:9" ht="15" x14ac:dyDescent="0.3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 x14ac:dyDescent="0.3">
      <c r="A35" s="185"/>
      <c r="B35" s="185"/>
      <c r="C35" s="185" t="s">
        <v>356</v>
      </c>
      <c r="D35" s="185"/>
      <c r="E35" s="185"/>
      <c r="F35" s="185"/>
      <c r="G35" s="185"/>
      <c r="H35" s="179"/>
      <c r="I35" s="179"/>
    </row>
    <row r="36" spans="1:9" ht="15" x14ac:dyDescent="0.3">
      <c r="A36" s="179"/>
      <c r="B36" s="179"/>
      <c r="C36" s="179" t="s">
        <v>355</v>
      </c>
      <c r="D36" s="179"/>
      <c r="E36" s="179"/>
      <c r="F36" s="179"/>
      <c r="G36" s="179"/>
      <c r="H36" s="179"/>
      <c r="I36" s="179"/>
    </row>
    <row r="37" spans="1:9" x14ac:dyDescent="0.2">
      <c r="A37" s="187"/>
      <c r="B37" s="187"/>
      <c r="C37" s="187" t="s">
        <v>127</v>
      </c>
      <c r="D37" s="187"/>
      <c r="E37" s="187"/>
      <c r="F37" s="187"/>
      <c r="G37" s="187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5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E24" sqref="E24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59" t="s">
        <v>97</v>
      </c>
      <c r="H1" s="459"/>
      <c r="I1" s="346"/>
    </row>
    <row r="2" spans="1:9" ht="15" x14ac:dyDescent="0.3">
      <c r="A2" s="75" t="s">
        <v>128</v>
      </c>
      <c r="B2" s="76"/>
      <c r="C2" s="76"/>
      <c r="D2" s="76"/>
      <c r="E2" s="76"/>
      <c r="F2" s="76"/>
      <c r="G2" s="457" t="str">
        <f>'ფორმა N1'!L2</f>
        <v>13/10/2020- 31/10/2020</v>
      </c>
      <c r="H2" s="457"/>
      <c r="I2" s="75"/>
    </row>
    <row r="3" spans="1:9" ht="15" x14ac:dyDescent="0.3">
      <c r="A3" s="75"/>
      <c r="B3" s="75"/>
      <c r="C3" s="75"/>
      <c r="D3" s="75"/>
      <c r="E3" s="75"/>
      <c r="F3" s="75"/>
      <c r="G3" s="254"/>
      <c r="H3" s="254"/>
      <c r="I3" s="346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10" t="str">
        <f>'ფორმა N1'!A5</f>
        <v>საქ. ძალოვან ვეტერანთა და პატრიოტთა პოლიტიკური მოძრაობა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3"/>
      <c r="B7" s="253"/>
      <c r="C7" s="253"/>
      <c r="D7" s="253"/>
      <c r="E7" s="253"/>
      <c r="F7" s="253"/>
      <c r="G7" s="77"/>
      <c r="H7" s="77"/>
      <c r="I7" s="346"/>
    </row>
    <row r="8" spans="1:9" ht="45" x14ac:dyDescent="0.2">
      <c r="A8" s="342" t="s">
        <v>64</v>
      </c>
      <c r="B8" s="532" t="s">
        <v>312</v>
      </c>
      <c r="C8" s="533" t="s">
        <v>313</v>
      </c>
      <c r="D8" s="533" t="s">
        <v>215</v>
      </c>
      <c r="E8" s="533" t="s">
        <v>316</v>
      </c>
      <c r="F8" s="533" t="s">
        <v>315</v>
      </c>
      <c r="G8" s="533" t="s">
        <v>352</v>
      </c>
      <c r="H8" s="532" t="s">
        <v>10</v>
      </c>
      <c r="I8" s="532" t="s">
        <v>9</v>
      </c>
    </row>
    <row r="9" spans="1:9" ht="15" x14ac:dyDescent="0.2">
      <c r="A9" s="531"/>
      <c r="B9" s="512" t="s">
        <v>561</v>
      </c>
      <c r="C9" s="512" t="s">
        <v>562</v>
      </c>
      <c r="D9" s="537" t="s">
        <v>503</v>
      </c>
      <c r="E9" s="501" t="s">
        <v>594</v>
      </c>
      <c r="F9" s="538" t="s">
        <v>588</v>
      </c>
      <c r="G9" s="538" t="s">
        <v>591</v>
      </c>
      <c r="H9" s="538">
        <v>150</v>
      </c>
      <c r="I9" s="538">
        <v>150</v>
      </c>
    </row>
    <row r="10" spans="1:9" ht="25.5" x14ac:dyDescent="0.2">
      <c r="A10" s="531"/>
      <c r="B10" s="512" t="s">
        <v>563</v>
      </c>
      <c r="C10" s="512" t="s">
        <v>564</v>
      </c>
      <c r="D10" s="539" t="s">
        <v>581</v>
      </c>
      <c r="E10" s="501" t="s">
        <v>594</v>
      </c>
      <c r="F10" s="538" t="s">
        <v>589</v>
      </c>
      <c r="G10" s="538" t="s">
        <v>592</v>
      </c>
      <c r="H10" s="538">
        <v>150</v>
      </c>
      <c r="I10" s="538">
        <v>150</v>
      </c>
    </row>
    <row r="11" spans="1:9" ht="25.5" x14ac:dyDescent="0.2">
      <c r="A11" s="531"/>
      <c r="B11" s="512" t="s">
        <v>565</v>
      </c>
      <c r="C11" s="512" t="s">
        <v>518</v>
      </c>
      <c r="D11" s="540" t="s">
        <v>582</v>
      </c>
      <c r="E11" s="501" t="s">
        <v>594</v>
      </c>
      <c r="F11" s="538" t="s">
        <v>588</v>
      </c>
      <c r="G11" s="538" t="s">
        <v>591</v>
      </c>
      <c r="H11" s="538">
        <v>150</v>
      </c>
      <c r="I11" s="538">
        <v>150</v>
      </c>
    </row>
    <row r="12" spans="1:9" ht="15" x14ac:dyDescent="0.2">
      <c r="A12" s="531"/>
      <c r="B12" s="512" t="s">
        <v>566</v>
      </c>
      <c r="C12" s="512" t="s">
        <v>567</v>
      </c>
      <c r="D12" s="537" t="s">
        <v>583</v>
      </c>
      <c r="E12" s="501" t="s">
        <v>594</v>
      </c>
      <c r="F12" s="538" t="s">
        <v>589</v>
      </c>
      <c r="G12" s="538" t="s">
        <v>592</v>
      </c>
      <c r="H12" s="538">
        <v>150</v>
      </c>
      <c r="I12" s="538">
        <v>150</v>
      </c>
    </row>
    <row r="13" spans="1:9" ht="15" x14ac:dyDescent="0.2">
      <c r="A13" s="531"/>
      <c r="B13" s="512" t="s">
        <v>568</v>
      </c>
      <c r="C13" s="512" t="s">
        <v>569</v>
      </c>
      <c r="D13" s="541">
        <v>16001000429</v>
      </c>
      <c r="E13" s="501" t="s">
        <v>594</v>
      </c>
      <c r="F13" s="538" t="s">
        <v>588</v>
      </c>
      <c r="G13" s="538" t="s">
        <v>591</v>
      </c>
      <c r="H13" s="538">
        <v>150</v>
      </c>
      <c r="I13" s="538">
        <v>150</v>
      </c>
    </row>
    <row r="14" spans="1:9" ht="15" x14ac:dyDescent="0.2">
      <c r="A14" s="531"/>
      <c r="B14" s="512" t="s">
        <v>570</v>
      </c>
      <c r="C14" s="512" t="s">
        <v>571</v>
      </c>
      <c r="D14" s="542">
        <v>1611106700</v>
      </c>
      <c r="E14" s="501" t="s">
        <v>594</v>
      </c>
      <c r="F14" s="538" t="s">
        <v>589</v>
      </c>
      <c r="G14" s="538" t="s">
        <v>592</v>
      </c>
      <c r="H14" s="538">
        <v>150</v>
      </c>
      <c r="I14" s="538">
        <v>150</v>
      </c>
    </row>
    <row r="15" spans="1:9" ht="15" x14ac:dyDescent="0.2">
      <c r="A15" s="531"/>
      <c r="B15" s="512" t="s">
        <v>537</v>
      </c>
      <c r="C15" s="512" t="s">
        <v>572</v>
      </c>
      <c r="D15" s="543" t="s">
        <v>584</v>
      </c>
      <c r="E15" s="501" t="s">
        <v>594</v>
      </c>
      <c r="F15" s="538" t="s">
        <v>588</v>
      </c>
      <c r="G15" s="538" t="s">
        <v>591</v>
      </c>
      <c r="H15" s="538">
        <v>150</v>
      </c>
      <c r="I15" s="538">
        <v>150</v>
      </c>
    </row>
    <row r="16" spans="1:9" ht="15" x14ac:dyDescent="0.2">
      <c r="A16" s="531"/>
      <c r="B16" s="512" t="s">
        <v>573</v>
      </c>
      <c r="C16" s="512" t="s">
        <v>574</v>
      </c>
      <c r="D16" s="537" t="s">
        <v>585</v>
      </c>
      <c r="E16" s="501" t="s">
        <v>594</v>
      </c>
      <c r="F16" s="538" t="s">
        <v>590</v>
      </c>
      <c r="G16" s="538" t="s">
        <v>593</v>
      </c>
      <c r="H16" s="538">
        <v>100</v>
      </c>
      <c r="I16" s="538">
        <v>100</v>
      </c>
    </row>
    <row r="17" spans="1:9" ht="15" x14ac:dyDescent="0.2">
      <c r="A17" s="531"/>
      <c r="B17" s="541" t="s">
        <v>521</v>
      </c>
      <c r="C17" s="541" t="s">
        <v>522</v>
      </c>
      <c r="D17" s="543" t="s">
        <v>523</v>
      </c>
      <c r="E17" s="501" t="s">
        <v>594</v>
      </c>
      <c r="F17" s="538" t="s">
        <v>588</v>
      </c>
      <c r="G17" s="538" t="s">
        <v>591</v>
      </c>
      <c r="H17" s="538">
        <v>150</v>
      </c>
      <c r="I17" s="538">
        <v>150</v>
      </c>
    </row>
    <row r="18" spans="1:9" ht="15" x14ac:dyDescent="0.2">
      <c r="A18" s="531"/>
      <c r="B18" s="512" t="s">
        <v>575</v>
      </c>
      <c r="C18" s="512" t="s">
        <v>576</v>
      </c>
      <c r="D18" s="541">
        <v>62001012403</v>
      </c>
      <c r="E18" s="501" t="s">
        <v>594</v>
      </c>
      <c r="F18" s="538" t="s">
        <v>589</v>
      </c>
      <c r="G18" s="538" t="s">
        <v>592</v>
      </c>
      <c r="H18" s="538">
        <v>100</v>
      </c>
      <c r="I18" s="538">
        <v>100</v>
      </c>
    </row>
    <row r="19" spans="1:9" ht="25.5" x14ac:dyDescent="0.2">
      <c r="A19" s="531"/>
      <c r="B19" s="541" t="s">
        <v>577</v>
      </c>
      <c r="C19" s="541" t="s">
        <v>578</v>
      </c>
      <c r="D19" s="542" t="s">
        <v>586</v>
      </c>
      <c r="E19" s="501" t="s">
        <v>594</v>
      </c>
      <c r="F19" s="538" t="s">
        <v>589</v>
      </c>
      <c r="G19" s="538" t="s">
        <v>592</v>
      </c>
      <c r="H19" s="538">
        <v>150</v>
      </c>
      <c r="I19" s="538">
        <v>150</v>
      </c>
    </row>
    <row r="20" spans="1:9" ht="15" x14ac:dyDescent="0.2">
      <c r="A20" s="531"/>
      <c r="B20" s="512" t="s">
        <v>579</v>
      </c>
      <c r="C20" s="512" t="s">
        <v>580</v>
      </c>
      <c r="D20" s="544" t="s">
        <v>587</v>
      </c>
      <c r="E20" s="501"/>
      <c r="F20" s="538" t="s">
        <v>589</v>
      </c>
      <c r="G20" s="538" t="s">
        <v>592</v>
      </c>
      <c r="H20" s="538">
        <v>150</v>
      </c>
      <c r="I20" s="538">
        <v>150</v>
      </c>
    </row>
    <row r="21" spans="1:9" ht="15" x14ac:dyDescent="0.2">
      <c r="A21" s="343"/>
      <c r="B21" s="534"/>
      <c r="C21" s="362"/>
      <c r="D21" s="362"/>
      <c r="E21" s="362"/>
      <c r="F21" s="362"/>
      <c r="G21" s="362"/>
      <c r="H21" s="535"/>
      <c r="I21" s="536"/>
    </row>
    <row r="22" spans="1:9" ht="15" x14ac:dyDescent="0.2">
      <c r="A22" s="343"/>
      <c r="B22" s="344"/>
      <c r="C22" s="86"/>
      <c r="D22" s="86"/>
      <c r="E22" s="86"/>
      <c r="F22" s="86"/>
      <c r="G22" s="86"/>
      <c r="H22" s="4"/>
      <c r="I22" s="4"/>
    </row>
    <row r="23" spans="1:9" ht="15" x14ac:dyDescent="0.2">
      <c r="A23" s="343"/>
      <c r="B23" s="344"/>
      <c r="C23" s="86"/>
      <c r="D23" s="86"/>
      <c r="E23" s="86"/>
      <c r="F23" s="86"/>
      <c r="G23" s="86"/>
      <c r="H23" s="4"/>
      <c r="I23" s="4"/>
    </row>
    <row r="24" spans="1:9" ht="15" x14ac:dyDescent="0.2">
      <c r="A24" s="343"/>
      <c r="B24" s="344"/>
      <c r="C24" s="86"/>
      <c r="D24" s="86"/>
      <c r="E24" s="86"/>
      <c r="F24" s="86"/>
      <c r="G24" s="86"/>
      <c r="H24" s="4"/>
      <c r="I24" s="4"/>
    </row>
    <row r="25" spans="1:9" ht="15" x14ac:dyDescent="0.2">
      <c r="A25" s="343"/>
      <c r="B25" s="344"/>
      <c r="C25" s="86"/>
      <c r="D25" s="86"/>
      <c r="E25" s="86"/>
      <c r="F25" s="86"/>
      <c r="G25" s="86"/>
      <c r="H25" s="4"/>
      <c r="I25" s="4"/>
    </row>
    <row r="26" spans="1:9" ht="15" x14ac:dyDescent="0.2">
      <c r="A26" s="343"/>
      <c r="B26" s="344"/>
      <c r="C26" s="86"/>
      <c r="D26" s="86"/>
      <c r="E26" s="86"/>
      <c r="F26" s="86"/>
      <c r="G26" s="86"/>
      <c r="H26" s="4"/>
      <c r="I26" s="4"/>
    </row>
    <row r="27" spans="1:9" ht="15" x14ac:dyDescent="0.2">
      <c r="A27" s="343"/>
      <c r="B27" s="344"/>
      <c r="C27" s="86"/>
      <c r="D27" s="86"/>
      <c r="E27" s="86"/>
      <c r="F27" s="86"/>
      <c r="G27" s="86"/>
      <c r="H27" s="4"/>
      <c r="I27" s="4"/>
    </row>
    <row r="28" spans="1:9" ht="15" x14ac:dyDescent="0.2">
      <c r="A28" s="343"/>
      <c r="B28" s="344"/>
      <c r="C28" s="86"/>
      <c r="D28" s="86"/>
      <c r="E28" s="86"/>
      <c r="F28" s="86"/>
      <c r="G28" s="86"/>
      <c r="H28" s="4"/>
      <c r="I28" s="4"/>
    </row>
    <row r="29" spans="1:9" ht="15" x14ac:dyDescent="0.2">
      <c r="A29" s="343"/>
      <c r="B29" s="344"/>
      <c r="C29" s="86"/>
      <c r="D29" s="86"/>
      <c r="E29" s="86"/>
      <c r="F29" s="86"/>
      <c r="G29" s="86"/>
      <c r="H29" s="4"/>
      <c r="I29" s="4"/>
    </row>
    <row r="30" spans="1:9" ht="15" x14ac:dyDescent="0.2">
      <c r="A30" s="343"/>
      <c r="B30" s="344"/>
      <c r="C30" s="86"/>
      <c r="D30" s="86"/>
      <c r="E30" s="86"/>
      <c r="F30" s="86"/>
      <c r="G30" s="86"/>
      <c r="H30" s="4"/>
      <c r="I30" s="4"/>
    </row>
    <row r="31" spans="1:9" ht="15" x14ac:dyDescent="0.2">
      <c r="A31" s="343"/>
      <c r="B31" s="344"/>
      <c r="C31" s="86"/>
      <c r="D31" s="86"/>
      <c r="E31" s="86"/>
      <c r="F31" s="86"/>
      <c r="G31" s="86"/>
      <c r="H31" s="4"/>
      <c r="I31" s="4"/>
    </row>
    <row r="32" spans="1:9" ht="15" x14ac:dyDescent="0.2">
      <c r="A32" s="343"/>
      <c r="B32" s="344"/>
      <c r="C32" s="86"/>
      <c r="D32" s="86"/>
      <c r="E32" s="86"/>
      <c r="F32" s="86"/>
      <c r="G32" s="86"/>
      <c r="H32" s="4"/>
      <c r="I32" s="4"/>
    </row>
    <row r="33" spans="1:9" ht="15" x14ac:dyDescent="0.2">
      <c r="A33" s="343"/>
      <c r="B33" s="344"/>
      <c r="C33" s="86"/>
      <c r="D33" s="86"/>
      <c r="E33" s="86"/>
      <c r="F33" s="86"/>
      <c r="G33" s="86"/>
      <c r="H33" s="4"/>
      <c r="I33" s="4"/>
    </row>
    <row r="34" spans="1:9" ht="15" x14ac:dyDescent="0.3">
      <c r="A34" s="343"/>
      <c r="B34" s="345"/>
      <c r="C34" s="98"/>
      <c r="D34" s="98"/>
      <c r="E34" s="98"/>
      <c r="F34" s="98"/>
      <c r="G34" s="98" t="s">
        <v>311</v>
      </c>
      <c r="H34" s="85">
        <f>SUM(H9:H33)</f>
        <v>1700</v>
      </c>
      <c r="I34" s="85">
        <f>SUM(I9:I33)</f>
        <v>1700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6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6"/>
      <c r="B37" s="45"/>
      <c r="C37" s="45"/>
      <c r="D37" s="45"/>
      <c r="E37" s="45"/>
      <c r="F37" s="45"/>
      <c r="G37" s="2"/>
      <c r="H37" s="2"/>
    </row>
    <row r="38" spans="1:9" ht="15" x14ac:dyDescent="0.3">
      <c r="A38" s="196"/>
      <c r="B38" s="2"/>
      <c r="C38" s="2"/>
      <c r="D38" s="2"/>
      <c r="E38" s="2"/>
      <c r="F38" s="2"/>
      <c r="G38" s="2"/>
      <c r="H38" s="2"/>
    </row>
    <row r="39" spans="1:9" ht="15" x14ac:dyDescent="0.3">
      <c r="A39" s="196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59" t="s">
        <v>97</v>
      </c>
      <c r="H1" s="459"/>
    </row>
    <row r="2" spans="1:10" ht="15" x14ac:dyDescent="0.3">
      <c r="A2" s="75" t="s">
        <v>128</v>
      </c>
      <c r="B2" s="73"/>
      <c r="C2" s="76"/>
      <c r="D2" s="76"/>
      <c r="E2" s="76"/>
      <c r="F2" s="76"/>
      <c r="G2" s="457" t="str">
        <f>'ფორმა N1'!L2</f>
        <v>13/10/2020- 31/10/2020</v>
      </c>
      <c r="H2" s="457"/>
    </row>
    <row r="3" spans="1:10" ht="15" x14ac:dyDescent="0.3">
      <c r="A3" s="75"/>
      <c r="B3" s="75"/>
      <c r="C3" s="75"/>
      <c r="D3" s="75"/>
      <c r="E3" s="75"/>
      <c r="F3" s="75"/>
      <c r="G3" s="254"/>
      <c r="H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10" t="str">
        <f>'ფორმა N1'!A5</f>
        <v>საქ. ძალოვან ვეტერანთა და პატრიოტთა პოლიტიკური მოძრაობა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7"/>
      <c r="B35" s="207"/>
      <c r="C35" s="207"/>
      <c r="D35" s="207"/>
      <c r="E35" s="207"/>
      <c r="F35" s="207"/>
      <c r="G35" s="207"/>
      <c r="H35" s="179"/>
      <c r="I35" s="179"/>
    </row>
    <row r="36" spans="1:9" ht="15" x14ac:dyDescent="0.3">
      <c r="A36" s="208" t="s">
        <v>411</v>
      </c>
      <c r="B36" s="208"/>
      <c r="C36" s="207"/>
      <c r="D36" s="207"/>
      <c r="E36" s="207"/>
      <c r="F36" s="207"/>
      <c r="G36" s="207"/>
      <c r="H36" s="179"/>
      <c r="I36" s="179"/>
    </row>
    <row r="37" spans="1:9" ht="15" x14ac:dyDescent="0.3">
      <c r="A37" s="208"/>
      <c r="B37" s="208"/>
      <c r="C37" s="207"/>
      <c r="D37" s="207"/>
      <c r="E37" s="207"/>
      <c r="F37" s="207"/>
      <c r="G37" s="207"/>
      <c r="H37" s="179"/>
      <c r="I37" s="179"/>
    </row>
    <row r="38" spans="1:9" ht="15" x14ac:dyDescent="0.3">
      <c r="A38" s="208"/>
      <c r="B38" s="208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08"/>
      <c r="B39" s="208"/>
      <c r="C39" s="179"/>
      <c r="D39" s="179"/>
      <c r="E39" s="179"/>
      <c r="F39" s="179"/>
      <c r="G39" s="179"/>
      <c r="H39" s="179"/>
      <c r="I39" s="179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5" t="s">
        <v>96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376</v>
      </c>
      <c r="D44" s="185"/>
      <c r="E44" s="207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253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127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2020-10-31T15:34:49Z</cp:lastPrinted>
  <dcterms:created xsi:type="dcterms:W3CDTF">2011-12-27T13:20:18Z</dcterms:created>
  <dcterms:modified xsi:type="dcterms:W3CDTF">2020-10-31T15:40:29Z</dcterms:modified>
</cp:coreProperties>
</file>